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5/"/>
    </mc:Choice>
  </mc:AlternateContent>
  <xr:revisionPtr revIDLastSave="46" documentId="13_ncr:1_{40AB8508-277E-4133-81EC-89F532468BFE}" xr6:coauthVersionLast="47" xr6:coauthVersionMax="47" xr10:uidLastSave="{09EC2B9A-6347-4E4C-821E-7C8DF731150C}"/>
  <bookViews>
    <workbookView xWindow="57480" yWindow="-120" windowWidth="29040" windowHeight="15720" tabRatio="598" xr2:uid="{00000000-000D-0000-FFFF-FFFF00000000}"/>
  </bookViews>
  <sheets>
    <sheet name="Contents" sheetId="101" r:id="rId1"/>
    <sheet name="tab25" sheetId="105" r:id="rId2"/>
    <sheet name="tab26" sheetId="106" r:id="rId3"/>
    <sheet name="tab27" sheetId="107" r:id="rId4"/>
  </sheets>
  <definedNames>
    <definedName name="_xlnm.Print_Area" localSheetId="1">'tab25'!$B$8:$O$44</definedName>
    <definedName name="_xlnm.Print_Area" localSheetId="2">'tab26'!$B$7:$M$47</definedName>
    <definedName name="_xlnm.Print_Area" localSheetId="3">'tab27'!$B$7:$K$44</definedName>
    <definedName name="_xlnm.Print_Titles" localSheetId="1">'tab25'!$A:$A,'tab25'!$1:$6</definedName>
    <definedName name="_xlnm.Print_Titles" localSheetId="2">'tab26'!$A:$A,'tab26'!$1:$5</definedName>
    <definedName name="_xlnm.Print_Titles" localSheetId="3">'tab27'!$A:$A,'tab27'!$1:$5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07" l="1"/>
  <c r="H40" i="107"/>
  <c r="E40" i="107"/>
  <c r="E39" i="107"/>
  <c r="H39" i="107" s="1"/>
  <c r="E38" i="107"/>
  <c r="H38" i="107" s="1"/>
  <c r="E37" i="107"/>
  <c r="H37" i="107" s="1"/>
  <c r="E36" i="107"/>
  <c r="H36" i="107" s="1"/>
  <c r="E35" i="107"/>
  <c r="H35" i="107" s="1"/>
  <c r="H34" i="107"/>
  <c r="E34" i="107"/>
  <c r="B33" i="107"/>
  <c r="E33" i="107" s="1"/>
  <c r="H33" i="107" s="1"/>
  <c r="F33" i="107" s="1"/>
  <c r="B32" i="107"/>
  <c r="E32" i="107" s="1"/>
  <c r="H32" i="107" s="1"/>
  <c r="F32" i="107" s="1"/>
  <c r="E31" i="107"/>
  <c r="H31" i="107" s="1"/>
  <c r="F31" i="107" s="1"/>
  <c r="B31" i="107"/>
  <c r="B30" i="107"/>
  <c r="E30" i="107" s="1"/>
  <c r="H30" i="107" s="1"/>
  <c r="F30" i="107" s="1"/>
  <c r="B29" i="107"/>
  <c r="E29" i="107" s="1"/>
  <c r="H29" i="107" s="1"/>
  <c r="F29" i="107" s="1"/>
  <c r="E28" i="107"/>
  <c r="H28" i="107" s="1"/>
  <c r="F28" i="107" s="1"/>
  <c r="B28" i="107"/>
  <c r="B27" i="107"/>
  <c r="E27" i="107" s="1"/>
  <c r="H27" i="107" s="1"/>
  <c r="F27" i="107" s="1"/>
  <c r="B26" i="107"/>
  <c r="E26" i="107" s="1"/>
  <c r="H26" i="107" s="1"/>
  <c r="F26" i="107" s="1"/>
  <c r="E25" i="107"/>
  <c r="H25" i="107" s="1"/>
  <c r="F25" i="107" s="1"/>
  <c r="B25" i="107"/>
  <c r="B24" i="107"/>
  <c r="E24" i="107" s="1"/>
  <c r="H24" i="107" s="1"/>
  <c r="F24" i="107" s="1"/>
  <c r="B23" i="107"/>
  <c r="E23" i="107" s="1"/>
  <c r="H23" i="107" s="1"/>
  <c r="F23" i="107" s="1"/>
  <c r="E22" i="107"/>
  <c r="H22" i="107" s="1"/>
  <c r="F22" i="107" s="1"/>
  <c r="B22" i="107"/>
  <c r="B21" i="107"/>
  <c r="E21" i="107" s="1"/>
  <c r="H21" i="107" s="1"/>
  <c r="F21" i="107" s="1"/>
  <c r="B20" i="107"/>
  <c r="E20" i="107" s="1"/>
  <c r="H20" i="107" s="1"/>
  <c r="F20" i="107" s="1"/>
  <c r="E19" i="107"/>
  <c r="H19" i="107" s="1"/>
  <c r="F19" i="107" s="1"/>
  <c r="B19" i="107"/>
  <c r="B18" i="107"/>
  <c r="E18" i="107" s="1"/>
  <c r="H18" i="107" s="1"/>
  <c r="F18" i="107" s="1"/>
  <c r="B17" i="107"/>
  <c r="E17" i="107" s="1"/>
  <c r="H17" i="107" s="1"/>
  <c r="F17" i="107" s="1"/>
  <c r="E16" i="107"/>
  <c r="H16" i="107" s="1"/>
  <c r="F16" i="107" s="1"/>
  <c r="B16" i="107"/>
  <c r="B15" i="107"/>
  <c r="E15" i="107" s="1"/>
  <c r="H15" i="107" s="1"/>
  <c r="F15" i="107" s="1"/>
  <c r="B14" i="107"/>
  <c r="E14" i="107" s="1"/>
  <c r="H14" i="107" s="1"/>
  <c r="F14" i="107" s="1"/>
  <c r="E13" i="107"/>
  <c r="H13" i="107" s="1"/>
  <c r="F13" i="107" s="1"/>
  <c r="B13" i="107"/>
  <c r="B12" i="107"/>
  <c r="E12" i="107" s="1"/>
  <c r="H12" i="107" s="1"/>
  <c r="F12" i="107" s="1"/>
  <c r="B11" i="107"/>
  <c r="E11" i="107" s="1"/>
  <c r="H11" i="107" s="1"/>
  <c r="F11" i="107" s="1"/>
  <c r="E10" i="107"/>
  <c r="H10" i="107" s="1"/>
  <c r="F10" i="107" s="1"/>
  <c r="B10" i="107"/>
  <c r="B9" i="107"/>
  <c r="E9" i="107" s="1"/>
  <c r="H9" i="107" s="1"/>
  <c r="F9" i="107" s="1"/>
  <c r="B8" i="107"/>
  <c r="E8" i="107" s="1"/>
  <c r="H8" i="107" s="1"/>
  <c r="F8" i="107" s="1"/>
  <c r="E7" i="107"/>
  <c r="H7" i="107" s="1"/>
  <c r="F7" i="107" s="1"/>
  <c r="F40" i="106"/>
  <c r="J40" i="106" s="1"/>
  <c r="E40" i="106"/>
  <c r="E39" i="106"/>
  <c r="J39" i="106" s="1"/>
  <c r="E38" i="106"/>
  <c r="J38" i="106" s="1"/>
  <c r="J37" i="106"/>
  <c r="E37" i="106"/>
  <c r="J36" i="106"/>
  <c r="E36" i="106"/>
  <c r="E35" i="106"/>
  <c r="J35" i="106" s="1"/>
  <c r="E34" i="106"/>
  <c r="J34" i="106" s="1"/>
  <c r="B33" i="106"/>
  <c r="E33" i="106" s="1"/>
  <c r="J33" i="106" s="1"/>
  <c r="F33" i="106" s="1"/>
  <c r="H33" i="106" s="1"/>
  <c r="B32" i="106"/>
  <c r="E32" i="106" s="1"/>
  <c r="J32" i="106" s="1"/>
  <c r="F32" i="106" s="1"/>
  <c r="H32" i="106" s="1"/>
  <c r="B31" i="106"/>
  <c r="E31" i="106" s="1"/>
  <c r="J31" i="106" s="1"/>
  <c r="F31" i="106" s="1"/>
  <c r="H31" i="106" s="1"/>
  <c r="J30" i="106"/>
  <c r="F30" i="106" s="1"/>
  <c r="H30" i="106" s="1"/>
  <c r="E30" i="106"/>
  <c r="B30" i="106"/>
  <c r="B29" i="106"/>
  <c r="E29" i="106" s="1"/>
  <c r="J29" i="106" s="1"/>
  <c r="F29" i="106" s="1"/>
  <c r="H29" i="106" s="1"/>
  <c r="E28" i="106"/>
  <c r="J28" i="106" s="1"/>
  <c r="F28" i="106" s="1"/>
  <c r="H28" i="106" s="1"/>
  <c r="B28" i="106"/>
  <c r="B27" i="106"/>
  <c r="E27" i="106" s="1"/>
  <c r="J27" i="106" s="1"/>
  <c r="F27" i="106" s="1"/>
  <c r="H27" i="106" s="1"/>
  <c r="B26" i="106"/>
  <c r="E26" i="106" s="1"/>
  <c r="J26" i="106" s="1"/>
  <c r="F26" i="106" s="1"/>
  <c r="H26" i="106" s="1"/>
  <c r="J25" i="106"/>
  <c r="F25" i="106" s="1"/>
  <c r="H25" i="106" s="1"/>
  <c r="E25" i="106"/>
  <c r="B25" i="106"/>
  <c r="B24" i="106"/>
  <c r="E24" i="106" s="1"/>
  <c r="J24" i="106" s="1"/>
  <c r="F24" i="106" s="1"/>
  <c r="H24" i="106" s="1"/>
  <c r="B23" i="106"/>
  <c r="E23" i="106" s="1"/>
  <c r="J23" i="106" s="1"/>
  <c r="F23" i="106" s="1"/>
  <c r="H23" i="106" s="1"/>
  <c r="B22" i="106"/>
  <c r="E22" i="106" s="1"/>
  <c r="J22" i="106" s="1"/>
  <c r="F22" i="106" s="1"/>
  <c r="H22" i="106" s="1"/>
  <c r="B21" i="106"/>
  <c r="E21" i="106" s="1"/>
  <c r="J21" i="106" s="1"/>
  <c r="F21" i="106" s="1"/>
  <c r="H21" i="106" s="1"/>
  <c r="B20" i="106"/>
  <c r="E20" i="106" s="1"/>
  <c r="J20" i="106" s="1"/>
  <c r="F20" i="106" s="1"/>
  <c r="H20" i="106" s="1"/>
  <c r="B19" i="106"/>
  <c r="E19" i="106" s="1"/>
  <c r="J19" i="106" s="1"/>
  <c r="F19" i="106" s="1"/>
  <c r="H19" i="106" s="1"/>
  <c r="J18" i="106"/>
  <c r="F18" i="106" s="1"/>
  <c r="H18" i="106" s="1"/>
  <c r="E18" i="106"/>
  <c r="B18" i="106"/>
  <c r="B17" i="106"/>
  <c r="E17" i="106" s="1"/>
  <c r="J17" i="106" s="1"/>
  <c r="F17" i="106" s="1"/>
  <c r="H17" i="106" s="1"/>
  <c r="E16" i="106"/>
  <c r="J16" i="106" s="1"/>
  <c r="F16" i="106" s="1"/>
  <c r="H16" i="106" s="1"/>
  <c r="B16" i="106"/>
  <c r="B15" i="106"/>
  <c r="E15" i="106" s="1"/>
  <c r="J15" i="106" s="1"/>
  <c r="F15" i="106" s="1"/>
  <c r="H15" i="106" s="1"/>
  <c r="B14" i="106"/>
  <c r="E14" i="106" s="1"/>
  <c r="J14" i="106" s="1"/>
  <c r="F14" i="106" s="1"/>
  <c r="H14" i="106" s="1"/>
  <c r="J13" i="106"/>
  <c r="F13" i="106" s="1"/>
  <c r="H13" i="106" s="1"/>
  <c r="E13" i="106"/>
  <c r="B13" i="106"/>
  <c r="B12" i="106"/>
  <c r="E12" i="106" s="1"/>
  <c r="J12" i="106" s="1"/>
  <c r="F12" i="106" s="1"/>
  <c r="H12" i="106" s="1"/>
  <c r="B11" i="106"/>
  <c r="E11" i="106" s="1"/>
  <c r="J11" i="106" s="1"/>
  <c r="F11" i="106" s="1"/>
  <c r="H11" i="106" s="1"/>
  <c r="B10" i="106"/>
  <c r="E10" i="106" s="1"/>
  <c r="J10" i="106" s="1"/>
  <c r="F10" i="106" s="1"/>
  <c r="H10" i="106" s="1"/>
  <c r="B9" i="106"/>
  <c r="E9" i="106" s="1"/>
  <c r="J9" i="106" s="1"/>
  <c r="F9" i="106" s="1"/>
  <c r="H9" i="106" s="1"/>
  <c r="B8" i="106"/>
  <c r="E8" i="106" s="1"/>
  <c r="J8" i="106" s="1"/>
  <c r="F8" i="106" s="1"/>
  <c r="H8" i="106" s="1"/>
  <c r="E7" i="106"/>
  <c r="J7" i="106" s="1"/>
  <c r="F7" i="106" s="1"/>
  <c r="H7" i="106" s="1"/>
  <c r="H41" i="105"/>
  <c r="K41" i="105" s="1"/>
  <c r="H40" i="105"/>
  <c r="K40" i="105" s="1"/>
  <c r="H39" i="105"/>
  <c r="K39" i="105" s="1"/>
  <c r="H38" i="105"/>
  <c r="K38" i="105" s="1"/>
  <c r="H37" i="105"/>
  <c r="K37" i="105" s="1"/>
  <c r="H36" i="105"/>
  <c r="K36" i="105" s="1"/>
  <c r="H35" i="105"/>
  <c r="K35" i="105" s="1"/>
  <c r="H34" i="105"/>
  <c r="K34" i="105" s="1"/>
  <c r="E34" i="105"/>
  <c r="D34" i="105"/>
  <c r="E33" i="105"/>
  <c r="H33" i="105" s="1"/>
  <c r="K33" i="105" s="1"/>
  <c r="D33" i="105"/>
  <c r="E32" i="105"/>
  <c r="H32" i="105" s="1"/>
  <c r="K32" i="105" s="1"/>
  <c r="D32" i="105"/>
  <c r="H31" i="105"/>
  <c r="K31" i="105" s="1"/>
  <c r="E31" i="105"/>
  <c r="D31" i="105"/>
  <c r="E30" i="105"/>
  <c r="H30" i="105" s="1"/>
  <c r="K30" i="105" s="1"/>
  <c r="D30" i="105"/>
  <c r="E29" i="105"/>
  <c r="H29" i="105" s="1"/>
  <c r="K29" i="105" s="1"/>
  <c r="D29" i="105"/>
  <c r="H28" i="105"/>
  <c r="K28" i="105" s="1"/>
  <c r="E28" i="105"/>
  <c r="D28" i="105"/>
  <c r="E27" i="105"/>
  <c r="H27" i="105" s="1"/>
  <c r="K27" i="105" s="1"/>
  <c r="D27" i="105"/>
  <c r="E26" i="105"/>
  <c r="H26" i="105" s="1"/>
  <c r="K26" i="105" s="1"/>
  <c r="D26" i="105"/>
  <c r="H25" i="105"/>
  <c r="K25" i="105" s="1"/>
  <c r="E25" i="105"/>
  <c r="D25" i="105"/>
  <c r="E24" i="105"/>
  <c r="H24" i="105" s="1"/>
  <c r="K24" i="105" s="1"/>
  <c r="D24" i="105"/>
  <c r="E23" i="105"/>
  <c r="H23" i="105" s="1"/>
  <c r="K23" i="105" s="1"/>
  <c r="D23" i="105"/>
  <c r="H22" i="105"/>
  <c r="K22" i="105" s="1"/>
  <c r="E22" i="105"/>
  <c r="D22" i="105"/>
  <c r="E21" i="105"/>
  <c r="H21" i="105" s="1"/>
  <c r="K21" i="105" s="1"/>
  <c r="D21" i="105"/>
  <c r="E20" i="105"/>
  <c r="H20" i="105" s="1"/>
  <c r="K20" i="105" s="1"/>
  <c r="D20" i="105"/>
  <c r="H19" i="105"/>
  <c r="K19" i="105" s="1"/>
  <c r="E19" i="105"/>
  <c r="D19" i="105"/>
  <c r="E18" i="105"/>
  <c r="H18" i="105" s="1"/>
  <c r="K18" i="105" s="1"/>
  <c r="D18" i="105"/>
  <c r="E17" i="105"/>
  <c r="H17" i="105" s="1"/>
  <c r="K17" i="105" s="1"/>
  <c r="D17" i="105"/>
  <c r="H16" i="105"/>
  <c r="K16" i="105" s="1"/>
  <c r="E16" i="105"/>
  <c r="D16" i="105"/>
  <c r="E15" i="105"/>
  <c r="H15" i="105" s="1"/>
  <c r="K15" i="105" s="1"/>
  <c r="D15" i="105"/>
  <c r="E14" i="105"/>
  <c r="H14" i="105" s="1"/>
  <c r="K14" i="105" s="1"/>
  <c r="D14" i="105"/>
  <c r="H13" i="105"/>
  <c r="K13" i="105" s="1"/>
  <c r="E13" i="105"/>
  <c r="D13" i="105"/>
  <c r="E12" i="105"/>
  <c r="H12" i="105" s="1"/>
  <c r="K12" i="105" s="1"/>
  <c r="D12" i="105"/>
  <c r="E11" i="105"/>
  <c r="H11" i="105" s="1"/>
  <c r="K11" i="105" s="1"/>
  <c r="D11" i="105"/>
  <c r="E10" i="105"/>
  <c r="H10" i="105" s="1"/>
  <c r="K10" i="105" s="1"/>
  <c r="D10" i="105"/>
  <c r="E9" i="105"/>
  <c r="H9" i="105" s="1"/>
  <c r="K9" i="105" s="1"/>
  <c r="D9" i="105"/>
  <c r="H8" i="105"/>
  <c r="K8" i="105" s="1"/>
  <c r="D8" i="10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26" authorId="0" shapeId="0" xr:uid="{6FF50BAE-7F00-445C-A7E7-835AD2DAD9F5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0" shapeId="0" xr:uid="{58A29A5C-699D-4736-B64D-60C605AFEEF8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8" authorId="0" shapeId="0" xr:uid="{3C7583FC-4A9C-4F5C-89EE-2241FD90EF70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0" shapeId="0" xr:uid="{D9ED9764-EBC0-4880-9969-4AEC3CFB96F2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 shapeId="0" xr:uid="{E7C45EE0-5DD3-4D22-AF7E-D771C9DA08E2}">
      <text>
        <r>
          <rPr>
            <b/>
            <sz val="9"/>
            <color indexed="81"/>
            <rFont val="Tahoma"/>
            <family val="2"/>
          </rPr>
          <t>USDA estimate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<sst xmlns="http://schemas.openxmlformats.org/spreadsheetml/2006/main" count="200" uniqueCount="113">
  <si>
    <t>Oil Crops Data: Yearbook Tables</t>
  </si>
  <si>
    <t>U.S. canola seed and canola products—annual</t>
  </si>
  <si>
    <t>Contact: Maria Bukowski and Bryn Swearingen, USDA, Economic Research Service, Market and Trade Economics Division.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</si>
  <si>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</si>
  <si>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Year</t>
  </si>
  <si>
    <t>Planted</t>
  </si>
  <si>
    <t>Harvested</t>
  </si>
  <si>
    <t>Yield</t>
  </si>
  <si>
    <t>Supply</t>
  </si>
  <si>
    <t>Disappearance</t>
  </si>
  <si>
    <t>Price</t>
  </si>
  <si>
    <t>beginning</t>
  </si>
  <si>
    <t>Beginning</t>
  </si>
  <si>
    <t>Production</t>
  </si>
  <si>
    <t>Imports</t>
  </si>
  <si>
    <t>Total</t>
  </si>
  <si>
    <t>Crush</t>
  </si>
  <si>
    <t>Exports</t>
  </si>
  <si>
    <t>Total 1/</t>
  </si>
  <si>
    <t xml:space="preserve">   Ending</t>
  </si>
  <si>
    <t>Season-average</t>
  </si>
  <si>
    <t>Loan rate</t>
  </si>
  <si>
    <t>Value</t>
  </si>
  <si>
    <t>June 1</t>
  </si>
  <si>
    <t>stocks</t>
  </si>
  <si>
    <t>received</t>
  </si>
  <si>
    <t>by farmers</t>
  </si>
  <si>
    <t>-----1,000 acres------</t>
  </si>
  <si>
    <t>Pounds/acre</t>
  </si>
  <si>
    <t xml:space="preserve"> ---------- Million pounds ----------</t>
  </si>
  <si>
    <t>Dollars per hundredweight</t>
  </si>
  <si>
    <t>Thousand dollars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</si>
  <si>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</si>
  <si>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</si>
  <si>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</si>
  <si>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</si>
  <si>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</si>
  <si>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</si>
  <si>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</si>
  <si>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</si>
  <si>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</si>
  <si>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 xml:space="preserve">2000/01 </t>
  </si>
  <si>
    <t>2001/02</t>
  </si>
  <si>
    <t>2002/03</t>
  </si>
  <si>
    <t xml:space="preserve">2003/04 </t>
  </si>
  <si>
    <t>2004/05</t>
  </si>
  <si>
    <t xml:space="preserve">2005/06 </t>
  </si>
  <si>
    <t>2006/07</t>
  </si>
  <si>
    <t>2007/08</t>
  </si>
  <si>
    <t>2008/09</t>
  </si>
  <si>
    <t>2009/10</t>
  </si>
  <si>
    <t xml:space="preserve">2010/11 </t>
  </si>
  <si>
    <t>2011/12</t>
  </si>
  <si>
    <t>2012/13</t>
  </si>
  <si>
    <t xml:space="preserve">2013/14 </t>
  </si>
  <si>
    <t>2014/15</t>
  </si>
  <si>
    <t>2015/16</t>
  </si>
  <si>
    <t>2016/17</t>
  </si>
  <si>
    <t>2017/18</t>
  </si>
  <si>
    <t xml:space="preserve">2018/19 </t>
  </si>
  <si>
    <t>2019/20</t>
  </si>
  <si>
    <t>2020/21</t>
  </si>
  <si>
    <t>2021/22</t>
  </si>
  <si>
    <t>1/ Includes planting seed and residual. 2/ 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</si>
  <si>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 xml:space="preserve">Crop Production, Grain Stocks, </t>
    </r>
    <r>
      <rPr>
        <sz val="8"/>
        <rFont val="Helvetica"/>
      </rPr>
      <t>and</t>
    </r>
    <r>
      <rPr>
        <i/>
        <sz val="8"/>
        <rFont val="Helvetica"/>
      </rPr>
      <t xml:space="preserve"> Crop Values; </t>
    </r>
    <r>
      <rPr>
        <sz val="8"/>
        <rFont val="Helvetica"/>
      </rPr>
      <t>USDA, Foreign Agricultural Service,</t>
    </r>
  </si>
  <si>
    <r>
      <t xml:space="preserve">Global Agricultural Trade System; and USDA, Farm Service Agency, </t>
    </r>
    <r>
      <rPr>
        <i/>
        <sz val="8"/>
        <rFont val="Helvetica"/>
      </rPr>
      <t>Nonrecourse Marketing Assistance Loans and Loan Deficiency Payments Fact Sheet.</t>
    </r>
  </si>
  <si>
    <t xml:space="preserve"> Production</t>
  </si>
  <si>
    <t xml:space="preserve">   Imports</t>
  </si>
  <si>
    <t xml:space="preserve">   Total</t>
  </si>
  <si>
    <t>Domestic use</t>
  </si>
  <si>
    <t>Ending</t>
  </si>
  <si>
    <t>Midwest</t>
  </si>
  <si>
    <t>October 1</t>
  </si>
  <si>
    <t xml:space="preserve"> stocks</t>
  </si>
  <si>
    <t>Biofuel 1/</t>
  </si>
  <si>
    <t>Edible and other</t>
  </si>
  <si>
    <t>Million pounds</t>
  </si>
  <si>
    <t>Cents/pound</t>
  </si>
  <si>
    <t>2010/11</t>
  </si>
  <si>
    <t xml:space="preserve">2014/15 </t>
  </si>
  <si>
    <t xml:space="preserve">2015/16 </t>
  </si>
  <si>
    <t xml:space="preserve">2017/18 </t>
  </si>
  <si>
    <t>2018/19</t>
  </si>
  <si>
    <t xml:space="preserve">2019/20 </t>
  </si>
  <si>
    <t>Note: Monthly production data not available for 2011/12–2014/15.</t>
  </si>
  <si>
    <t>1/ Starting January 2021 data includes renewable diesel.</t>
  </si>
  <si>
    <t>2/ Estimate. 3/ Forecast.</t>
  </si>
  <si>
    <r>
      <t xml:space="preserve">Source: USDA, Economic Research Service estimates and using data from USDA, National Agricultural Statistics Service, </t>
    </r>
    <r>
      <rPr>
        <i/>
        <sz val="8"/>
        <rFont val="Helvetica"/>
      </rPr>
      <t>Fats and Oils:</t>
    </r>
    <r>
      <rPr>
        <sz val="8"/>
        <rFont val="Helvetica"/>
        <family val="2"/>
      </rPr>
      <t xml:space="preserve"> </t>
    </r>
    <r>
      <rPr>
        <i/>
        <sz val="8"/>
        <rFont val="Helvetica"/>
      </rPr>
      <t>Oilseed Crushings, Production, Consumption</t>
    </r>
  </si>
  <si>
    <r>
      <rPr>
        <i/>
        <sz val="8"/>
        <rFont val="Helvetica"/>
      </rPr>
      <t>and Stocks</t>
    </r>
    <r>
      <rPr>
        <sz val="8"/>
        <rFont val="Helvetica"/>
        <family val="2"/>
      </rPr>
      <t xml:space="preserve">; U.S. Department of Energy, Energy Information Administration, </t>
    </r>
    <r>
      <rPr>
        <i/>
        <sz val="8"/>
        <rFont val="Helvetica"/>
      </rPr>
      <t xml:space="preserve">Monthly Biodiesel Production Report, </t>
    </r>
    <r>
      <rPr>
        <sz val="8"/>
        <rFont val="Helvetica"/>
      </rPr>
      <t>and</t>
    </r>
    <r>
      <rPr>
        <i/>
        <sz val="8"/>
        <rFont val="Helvetica"/>
      </rPr>
      <t xml:space="preserve"> Monthly Biofuels Capacity &amp; Feedstocks Update;</t>
    </r>
  </si>
  <si>
    <r>
      <t>USDA, Foreign Agricultural Service, Global Agricultural Trade System; and Sosland Publishing,</t>
    </r>
    <r>
      <rPr>
        <i/>
        <sz val="8"/>
        <rFont val="Helvetica"/>
      </rPr>
      <t xml:space="preserve"> Milling and Baking News</t>
    </r>
    <r>
      <rPr>
        <sz val="8"/>
        <rFont val="Helvetica"/>
      </rPr>
      <t>.</t>
    </r>
  </si>
  <si>
    <t>Domestic</t>
  </si>
  <si>
    <t xml:space="preserve">Pacific </t>
  </si>
  <si>
    <t>Northwest</t>
  </si>
  <si>
    <t>1,000 short tons</t>
  </si>
  <si>
    <t>Dollars/short ton</t>
  </si>
  <si>
    <t>2005/06</t>
  </si>
  <si>
    <t xml:space="preserve">2007/08 </t>
  </si>
  <si>
    <t xml:space="preserve">2011/12 </t>
  </si>
  <si>
    <t>2023/24 2/</t>
  </si>
  <si>
    <t>1/ Estimate. 2/ Forecast.</t>
  </si>
  <si>
    <r>
      <t xml:space="preserve">Source: USDA, Economic Research Service estimates and using data from USDA, National Agricultural Statistics Service, </t>
    </r>
    <r>
      <rPr>
        <i/>
        <sz val="8"/>
        <rFont val="Helvetica"/>
      </rPr>
      <t>Fats and Oils:</t>
    </r>
    <r>
      <rPr>
        <sz val="8"/>
        <rFont val="Helvetica"/>
      </rPr>
      <t xml:space="preserve"> </t>
    </r>
    <r>
      <rPr>
        <i/>
        <sz val="8"/>
        <rFont val="Helvetica"/>
      </rPr>
      <t>Oilseed</t>
    </r>
  </si>
  <si>
    <r>
      <rPr>
        <i/>
        <sz val="8"/>
        <rFont val="Helvetica"/>
      </rPr>
      <t xml:space="preserve">Crushings, Production, Consumption and Stocks; </t>
    </r>
    <r>
      <rPr>
        <sz val="8"/>
        <rFont val="Helvetica"/>
      </rPr>
      <t xml:space="preserve">USDA, Agricultural Marketing Service, </t>
    </r>
    <r>
      <rPr>
        <i/>
        <sz val="8"/>
        <rFont val="Helvetica"/>
      </rPr>
      <t>National Monthly Feedstuff Prices;</t>
    </r>
    <r>
      <rPr>
        <sz val="8"/>
        <rFont val="Helvetica"/>
      </rPr>
      <t xml:space="preserve"> and USDA, Foreign</t>
    </r>
  </si>
  <si>
    <t>Agricultural Service, Global Agricultural Trade System.</t>
  </si>
  <si>
    <t>Table 25—Canola seed: U.S. acreage planted, harvested, yield, supply, disappearance, price and value, 1991/92–2024/25</t>
  </si>
  <si>
    <t>2022/23</t>
  </si>
  <si>
    <t>2024/25 3/</t>
  </si>
  <si>
    <t>Table 26—Canola oil: U.S. supply, disappearance, and price, 1991/92–2024/25</t>
  </si>
  <si>
    <t>Table 27—Canola meal: U.S. supply, disappearance, and price, 1991/92–2024/25</t>
  </si>
  <si>
    <t>2023/24 1/</t>
  </si>
  <si>
    <t>2024/25 2/</t>
  </si>
  <si>
    <t>Table 25—Canola seed: U.S. acreage planted, harvested, yield, supply, disappearance, price, and value, 1991/92–2024/25</t>
  </si>
  <si>
    <t>Last updated: March 20, 2025.</t>
  </si>
  <si>
    <t>Last updated: 03/20/2025.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</si>
</sst>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_)"/>
    <numFmt numFmtId="165" formatCode="#,##0_______)"/>
    <numFmt numFmtId="166" formatCode="#,##0.00_____)"/>
    <numFmt numFmtId="167" formatCode="_(* #,##0_);_(* \(#,##0\);_(* &quot;-&quot;??_);_(@_)"/>
    <numFmt numFmtId="168" formatCode="#,##0___________________)"/>
    <numFmt numFmtId="169" formatCode="#,##0_________)"/>
    <numFmt numFmtId="170" formatCode="#,##0_____)"/>
  </numFmts>
  <fonts count="42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u/>
      <sz val="8"/>
      <name val="Helvetica"/>
      <family val="2"/>
    </font>
    <font>
      <b/>
      <sz val="10"/>
      <color theme="1"/>
      <name val="Helvetica"/>
    </font>
    <font>
      <sz val="8"/>
      <color theme="1"/>
      <name val="Helvetica"/>
      <family val="2"/>
    </font>
    <font>
      <sz val="8"/>
      <color theme="1"/>
      <name val="Helvetica"/>
    </font>
    <font>
      <sz val="7"/>
      <name val="Helvetic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1" applyFont="1" applyFill="1" applyAlignment="1" applyProtection="1">
      <alignment horizontal="left"/>
    </xf>
    <xf numFmtId="0" fontId="36" fillId="0" borderId="0" xfId="0" applyFont="1" applyAlignment="1">
      <alignment horizontal="left"/>
    </xf>
    <xf numFmtId="0" fontId="5" fillId="0" borderId="0" xfId="1" applyFill="1" applyAlignment="1" applyProtection="1">
      <alignment horizontal="left"/>
    </xf>
    <xf numFmtId="0" fontId="37" fillId="0" borderId="10" xfId="0" applyFont="1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0" xfId="0" applyFont="1"/>
    <xf numFmtId="0" fontId="6" fillId="0" borderId="16" xfId="0" quotePrefix="1" applyFont="1" applyBorder="1" applyAlignment="1">
      <alignment horizontal="right" indent="2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left" indent="4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/>
    <xf numFmtId="3" fontId="6" fillId="0" borderId="0" xfId="0" quotePrefix="1" applyNumberFormat="1" applyFont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4" fillId="0" borderId="0" xfId="6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7" fontId="4" fillId="0" borderId="0" xfId="61" applyNumberFormat="1" applyFont="1" applyFill="1" applyBorder="1" applyAlignment="1">
      <alignment horizontal="center"/>
    </xf>
    <xf numFmtId="0" fontId="4" fillId="0" borderId="0" xfId="0" quotePrefix="1" applyFont="1" applyAlignment="1">
      <alignment horizontal="left"/>
    </xf>
    <xf numFmtId="165" fontId="38" fillId="0" borderId="0" xfId="0" applyNumberFormat="1" applyFont="1"/>
    <xf numFmtId="166" fontId="38" fillId="0" borderId="0" xfId="0" applyNumberFormat="1" applyFont="1"/>
    <xf numFmtId="167" fontId="37" fillId="0" borderId="0" xfId="61" applyNumberFormat="1" applyFont="1" applyFill="1" applyBorder="1" applyAlignment="1">
      <alignment horizontal="center"/>
    </xf>
    <xf numFmtId="0" fontId="37" fillId="0" borderId="0" xfId="0" quotePrefix="1" applyFont="1" applyAlignment="1">
      <alignment horizontal="left"/>
    </xf>
    <xf numFmtId="0" fontId="4" fillId="0" borderId="0" xfId="0" applyFont="1"/>
    <xf numFmtId="0" fontId="39" fillId="0" borderId="0" xfId="0" applyFont="1"/>
    <xf numFmtId="0" fontId="39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169" fontId="0" fillId="0" borderId="0" xfId="0" applyNumberFormat="1" applyAlignment="1">
      <alignment horizontal="center"/>
    </xf>
    <xf numFmtId="16" fontId="0" fillId="0" borderId="10" xfId="0" quotePrefix="1" applyNumberFormat="1" applyBorder="1" applyAlignment="1">
      <alignment horizontal="center"/>
    </xf>
    <xf numFmtId="0" fontId="6" fillId="0" borderId="16" xfId="0" applyFont="1" applyBorder="1" applyAlignment="1">
      <alignment horizontal="left" indent="5"/>
    </xf>
    <xf numFmtId="169" fontId="0" fillId="0" borderId="0" xfId="0" applyNumberFormat="1"/>
    <xf numFmtId="170" fontId="0" fillId="0" borderId="0" xfId="0" applyNumberFormat="1"/>
    <xf numFmtId="2" fontId="0" fillId="0" borderId="0" xfId="0" applyNumberFormat="1" applyAlignment="1">
      <alignment horizontal="center"/>
    </xf>
    <xf numFmtId="0" fontId="38" fillId="0" borderId="0" xfId="0" quotePrefix="1" applyFont="1" applyAlignment="1">
      <alignment horizontal="left"/>
    </xf>
    <xf numFmtId="169" fontId="38" fillId="0" borderId="0" xfId="0" applyNumberFormat="1" applyFont="1"/>
    <xf numFmtId="170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0" fillId="0" borderId="10" xfId="0" quotePrefix="1" applyBorder="1" applyAlignment="1">
      <alignment horizontal="center"/>
    </xf>
    <xf numFmtId="169" fontId="38" fillId="0" borderId="0" xfId="0" applyNumberFormat="1" applyFont="1" applyAlignment="1">
      <alignment horizontal="center"/>
    </xf>
    <xf numFmtId="2" fontId="38" fillId="0" borderId="0" xfId="0" quotePrefix="1" applyNumberFormat="1" applyFont="1" applyAlignment="1">
      <alignment horizontal="center"/>
    </xf>
    <xf numFmtId="0" fontId="39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center"/>
    </xf>
    <xf numFmtId="0" fontId="4" fillId="0" borderId="16" xfId="0" applyFont="1" applyBorder="1"/>
    <xf numFmtId="0" fontId="39" fillId="0" borderId="16" xfId="0" applyFont="1" applyBorder="1"/>
    <xf numFmtId="165" fontId="39" fillId="0" borderId="0" xfId="0" applyNumberFormat="1" applyFont="1"/>
    <xf numFmtId="168" fontId="0" fillId="0" borderId="0" xfId="0" applyNumberFormat="1" applyAlignment="1">
      <alignment horizontal="right"/>
    </xf>
    <xf numFmtId="0" fontId="0" fillId="0" borderId="16" xfId="0" applyBorder="1"/>
    <xf numFmtId="0" fontId="39" fillId="0" borderId="16" xfId="0" applyFont="1" applyBorder="1" applyAlignment="1">
      <alignment horizontal="center"/>
    </xf>
  </cellXfs>
  <cellStyles count="62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61" builtinId="3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4C59E29F-C474-4BE2-A816-AEABBBF79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7A619242-A9C5-4968-A204-5F72F271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9870EA30-E398-4BAE-B154-3D50109B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C7161AA4-C20E-4978-B67C-A3C98512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A79D9715-0789-45CB-A951-5192A0233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A3A573F4-1F8A-4838-8A77-8F97B2766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8EE110E6-805B-417C-864C-B736EC780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1BB1C1C7-9288-4315-973E-CFE814CEB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03A9EB25-EDAF-410B-96DF-A383A989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0A464ACE-6DF1-4E7F-9CEC-3F91E31F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33BCCE27-151B-45FF-BA74-6CDFB2508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0ABA81F8-61FC-43BF-8B03-0AA94EB0E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0186C1EB-6D0C-472A-9188-FE7026AAC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E6C399F2-5285-499E-9EC4-1BFB55E74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8024B9F7-A4F6-4B5E-AE26-2FD94EC6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4C8F51BD-B36A-464B-AA20-CD8087C01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06069741-640D-49FD-A529-87AC503E8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65844222-966D-4D46-961C-047E01D4F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E63D113F-F76A-4E93-B69E-92BAFDE8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5C318E70-51B8-44B6-9080-CA99FC68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767B0F4B-8E7C-442F-9F08-5AA4B238F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81230837-D028-4542-89B1-4B6E95E75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88A3F337-B03A-4882-B80F-A870D9A3F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97C072F2-5FD1-4C33-B2AA-C8A8B1D7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99E323EF-D5B0-4AB4-A18E-7EC673321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186ABE7A-F130-4C4F-B149-1D79FABB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2B9B3C52-8ECF-4918-840A-41252A03D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44CC20AD-EDA1-4406-BC09-11029D076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AF13541E-C369-406F-88D2-E03B1777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F2D80E65-1968-4DBA-84C6-72CEE5A24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DF54FF23-D761-45A9-8270-2EBAA86D8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21A3A1E0-B6C0-49F0-BEA8-BAFB6CD7A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3852361E-4CD3-40B7-98B4-BD1FF98F3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16DEBD25-2962-478C-A8B5-52C7C5374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8D22EDB4-B66C-44B2-A2E8-6E8FF04F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91317561-9FD2-47BE-8894-17853C8A1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A028F78C-A8AA-4762-AA60-0CB0F83E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26489AB4-B681-4702-A4D1-07713476C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0778AA1D-7402-4B2A-830F-D7B5D3FD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EADDE8D0-E703-4991-8FE3-342DA876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E222755A-287E-4A73-B44A-8E6E1B752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13B0DDBB-949A-411F-B8A2-54A38809A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DA8F7716-013E-4D37-96FA-F3497E47D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837DE3A8-D79A-41DF-98E5-D69D0503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AC9566E5-3484-4F72-8306-7CDC2B6E0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EB7B7F86-5B1E-4BD2-B1F5-F9C5B3D7C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559076CB-A2F1-48E7-98CC-FA1157ED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A4EBE89C-F2C0-4333-A43D-772311992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061A2A39-FAC3-4FFB-8A29-B6E423982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8FBAA77C-7A58-46AB-BFFA-2BBEF1F9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695557-93CF-482F-A267-D7747A52154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X25A0T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6991F65-6F49-4C9A-8955-C60C8DD7D8D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X25A0T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DA5678-AB33-4461-B9D3-3FF01CFA070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1A52F5-6229-47B3-9663-8C6ABB472F6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X26A0T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73D467-0FDC-41A8-B6E8-C6538D63937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X27A0T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43C2F75-E22F-405E-B176-ABBA93F1DC0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X27A0T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616E-9A68-46A4-AF6C-B0079A09380C}">
  <sheetPr>
    <pageSetUpPr fitToPage="1"/>
  </sheetPr>
  <dimension ref="A1:A15"/>
  <sheetViews>
    <sheetView tabSelected="1" workbookViewId="0">
      <selection activeCell="A4" sqref="A4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4"/>
  </cols>
  <sheetData>
    <row r="1" spans="1:1" ht="44.25" customHeight="1" x14ac:dyDescent="0.25">
      <c r="A1" s="3"/>
    </row>
    <row r="2" spans="1:1" ht="17.399999999999999" x14ac:dyDescent="0.3">
      <c r="A2" s="9" t="s">
        <v>0</v>
      </c>
    </row>
    <row r="3" spans="1:1" s="6" customFormat="1" ht="10.199999999999999" x14ac:dyDescent="0.2">
      <c r="A3" s="5"/>
    </row>
    <row r="4" spans="1:1" x14ac:dyDescent="0.25">
      <c r="A4" s="11"/>
    </row>
    <row r="5" spans="1:1" x14ac:dyDescent="0.25">
      <c r="A5" s="8" t="s">
        <v>1</v>
      </c>
    </row>
    <row r="6" spans="1:1" x14ac:dyDescent="0.25">
      <c r="A6" s="13" t="s">
        <v>110</v>
      </c>
    </row>
    <row r="7" spans="1:1" x14ac:dyDescent="0.25">
      <c r="A7" s="13" t="s">
        <v>106</v>
      </c>
    </row>
    <row r="8" spans="1:1" x14ac:dyDescent="0.25">
      <c r="A8" s="13" t="s">
        <v>107</v>
      </c>
    </row>
    <row r="9" spans="1:1" x14ac:dyDescent="0.25">
      <c r="A9" s="11"/>
    </row>
    <row r="10" spans="1:1" x14ac:dyDescent="0.25">
      <c r="A10" s="10"/>
    </row>
    <row r="11" spans="1:1" x14ac:dyDescent="0.25">
      <c r="A11" s="2" t="s">
        <v>2</v>
      </c>
    </row>
    <row r="12" spans="1:1" x14ac:dyDescent="0.25">
      <c r="A12" s="2"/>
    </row>
    <row r="14" spans="1:1" x14ac:dyDescent="0.25">
      <c r="A14" s="12" t="s">
        <v>111</v>
      </c>
    </row>
    <row r="15" spans="1:1" x14ac:dyDescent="0.25">
      <c r="A15" s="1" t="s">
        <v>3</v>
      </c>
    </row>
  </sheetData>
  <hyperlinks>
    <hyperlink ref="A6" location="'tab25'!A1" display="Table 25—Canola seed: U.S. acreage planted, harvested, yield, supply, disappearance, price, and value, 1991/92–2023/24" xr:uid="{9E51F880-F971-4450-B07F-A26140C5F04C}"/>
    <hyperlink ref="A7" location="'tab26'!A1" display="Table 26—Canola oil: U.S. supply, disappearance, and price, 1991/92–2023/24" xr:uid="{BDAE1089-3802-4B36-BF4F-D73E4106C382}"/>
    <hyperlink ref="A8" location="'tab27'!A1" display="Table 27—Canola meal: U.S. supply, disappearance, and price, 1991/92–2023/24" xr:uid="{1AD29234-99A2-4568-A5E8-06A3A221AEB1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46F2-B328-4C86-B4A1-A3DF6F6DE8A6}">
  <sheetPr>
    <pageSetUpPr fitToPage="1"/>
  </sheetPr>
  <dimension ref="A1:AR51"/>
  <sheetViews>
    <sheetView zoomScaleNormal="100" zoomScaleSheetLayoutView="100" workbookViewId="0">
      <pane ySplit="6" topLeftCell="A7" activePane="bottomLeft" state="frozen"/>
      <selection activeCell="S24" sqref="S24"/>
      <selection pane="bottomLeft"/>
    </sheetView>
  </sheetViews>
  <sheetFormatPr defaultRowHeight="10.199999999999999" x14ac:dyDescent="0.2"/>
  <cols>
    <col min="1" max="1" width="11.7109375" customWidth="1"/>
    <col min="2" max="3" width="10.85546875" customWidth="1"/>
    <col min="4" max="4" width="12" bestFit="1" customWidth="1"/>
    <col min="5" max="12" width="10.85546875" customWidth="1"/>
    <col min="13" max="13" width="13.85546875" customWidth="1"/>
    <col min="14" max="14" width="10.85546875" customWidth="1"/>
    <col min="15" max="15" width="14.42578125" customWidth="1"/>
  </cols>
  <sheetData>
    <row r="1" spans="1:44" x14ac:dyDescent="0.2">
      <c r="A1" s="14" t="s">
        <v>103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44" x14ac:dyDescent="0.2">
      <c r="A2" s="16" t="s">
        <v>4</v>
      </c>
      <c r="B2" s="17" t="s">
        <v>5</v>
      </c>
      <c r="C2" s="17" t="s">
        <v>6</v>
      </c>
      <c r="D2" s="17" t="s">
        <v>7</v>
      </c>
      <c r="E2" s="18"/>
      <c r="F2" s="17" t="s">
        <v>8</v>
      </c>
      <c r="G2" s="17"/>
      <c r="H2" s="17"/>
      <c r="I2" s="18"/>
      <c r="J2" s="17" t="s">
        <v>9</v>
      </c>
      <c r="K2" s="19"/>
      <c r="L2" s="17"/>
      <c r="M2" s="18" t="s">
        <v>10</v>
      </c>
      <c r="N2" s="17"/>
      <c r="O2" s="16"/>
    </row>
    <row r="3" spans="1:44" x14ac:dyDescent="0.2">
      <c r="A3" s="16" t="s">
        <v>11</v>
      </c>
      <c r="B3" s="16"/>
      <c r="C3" s="16"/>
      <c r="D3" s="16"/>
      <c r="E3" s="20" t="s">
        <v>12</v>
      </c>
      <c r="F3" s="16" t="s">
        <v>13</v>
      </c>
      <c r="G3" s="16" t="s">
        <v>14</v>
      </c>
      <c r="H3" s="16" t="s">
        <v>15</v>
      </c>
      <c r="I3" s="20" t="s">
        <v>16</v>
      </c>
      <c r="J3" s="16" t="s">
        <v>17</v>
      </c>
      <c r="K3" s="21" t="s">
        <v>18</v>
      </c>
      <c r="L3" s="22" t="s">
        <v>19</v>
      </c>
      <c r="M3" s="20" t="s">
        <v>20</v>
      </c>
      <c r="N3" s="16" t="s">
        <v>21</v>
      </c>
      <c r="O3" s="16" t="s">
        <v>22</v>
      </c>
    </row>
    <row r="4" spans="1:44" x14ac:dyDescent="0.2">
      <c r="A4" s="23" t="s">
        <v>23</v>
      </c>
      <c r="B4" s="16"/>
      <c r="C4" s="16"/>
      <c r="D4" s="16"/>
      <c r="E4" s="20" t="s">
        <v>24</v>
      </c>
      <c r="F4" s="16"/>
      <c r="G4" s="16"/>
      <c r="H4" s="16"/>
      <c r="I4" s="20"/>
      <c r="J4" s="16"/>
      <c r="K4" s="24"/>
      <c r="L4" s="20" t="s">
        <v>24</v>
      </c>
      <c r="M4" s="20" t="s">
        <v>25</v>
      </c>
      <c r="O4" s="16"/>
    </row>
    <row r="5" spans="1:44" x14ac:dyDescent="0.2">
      <c r="A5" s="25"/>
      <c r="B5" s="25"/>
      <c r="C5" s="25"/>
      <c r="D5" s="25"/>
      <c r="E5" s="26"/>
      <c r="F5" s="25"/>
      <c r="G5" s="25"/>
      <c r="H5" s="25"/>
      <c r="I5" s="26"/>
      <c r="J5" s="25"/>
      <c r="K5" s="27"/>
      <c r="L5" s="26"/>
      <c r="M5" s="26" t="s">
        <v>26</v>
      </c>
      <c r="N5" s="25"/>
      <c r="O5" s="25"/>
    </row>
    <row r="6" spans="1:44" x14ac:dyDescent="0.2">
      <c r="A6" s="28"/>
      <c r="B6" s="28"/>
      <c r="C6" s="29" t="s">
        <v>27</v>
      </c>
      <c r="D6" s="30" t="s">
        <v>28</v>
      </c>
      <c r="E6" s="28"/>
      <c r="F6" s="31"/>
      <c r="G6" s="32" t="s">
        <v>29</v>
      </c>
      <c r="H6" s="28"/>
      <c r="I6" s="31"/>
      <c r="J6" s="31"/>
      <c r="K6" s="31"/>
      <c r="L6" s="31"/>
      <c r="M6" s="33" t="s">
        <v>30</v>
      </c>
      <c r="N6" s="34"/>
      <c r="O6" s="35" t="s">
        <v>31</v>
      </c>
    </row>
    <row r="8" spans="1:44" x14ac:dyDescent="0.2">
      <c r="A8" s="1" t="s">
        <v>32</v>
      </c>
      <c r="B8" s="36">
        <v>155</v>
      </c>
      <c r="C8" s="36">
        <v>147</v>
      </c>
      <c r="D8" s="36">
        <f t="shared" ref="D8:D34" si="0">+F8*1000/C8</f>
        <v>1300</v>
      </c>
      <c r="E8" s="36">
        <v>32</v>
      </c>
      <c r="F8" s="36">
        <v>191.1</v>
      </c>
      <c r="G8" s="36">
        <v>1.7017609495320001</v>
      </c>
      <c r="H8" s="36">
        <f t="shared" ref="H8:H17" si="1">SUM(E8:G8)</f>
        <v>224.801760949532</v>
      </c>
      <c r="I8" s="36">
        <v>111</v>
      </c>
      <c r="J8" s="36">
        <v>96.608028569094003</v>
      </c>
      <c r="K8" s="36">
        <f t="shared" ref="K8:K33" si="2">+H8-L8</f>
        <v>211.801760949532</v>
      </c>
      <c r="L8" s="36">
        <v>13</v>
      </c>
      <c r="M8" s="37">
        <v>9.7200000000000006</v>
      </c>
      <c r="N8" s="37">
        <v>8.9</v>
      </c>
      <c r="O8" s="38">
        <v>18582</v>
      </c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</row>
    <row r="9" spans="1:44" x14ac:dyDescent="0.2">
      <c r="A9" s="1" t="s">
        <v>33</v>
      </c>
      <c r="B9" s="36">
        <v>140</v>
      </c>
      <c r="C9" s="36">
        <v>112</v>
      </c>
      <c r="D9" s="36">
        <f t="shared" si="0"/>
        <v>1286.0446428571429</v>
      </c>
      <c r="E9" s="36">
        <f t="shared" ref="E9:E29" si="3">+L8</f>
        <v>13</v>
      </c>
      <c r="F9" s="36">
        <v>144.03700000000001</v>
      </c>
      <c r="G9" s="36">
        <v>27</v>
      </c>
      <c r="H9" s="36">
        <f t="shared" si="1"/>
        <v>184.03700000000001</v>
      </c>
      <c r="I9" s="36">
        <v>65.2</v>
      </c>
      <c r="J9" s="36">
        <v>104.34911559307199</v>
      </c>
      <c r="K9" s="36">
        <f t="shared" si="2"/>
        <v>173.85500000000002</v>
      </c>
      <c r="L9" s="36">
        <v>10.182</v>
      </c>
      <c r="M9" s="37">
        <v>9.9</v>
      </c>
      <c r="N9" s="37">
        <v>8.9</v>
      </c>
      <c r="O9" s="38">
        <v>14262</v>
      </c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</row>
    <row r="10" spans="1:44" x14ac:dyDescent="0.2">
      <c r="A10" s="1" t="s">
        <v>34</v>
      </c>
      <c r="B10" s="36">
        <v>199</v>
      </c>
      <c r="C10" s="36">
        <v>187</v>
      </c>
      <c r="D10" s="36">
        <f t="shared" si="0"/>
        <v>1350</v>
      </c>
      <c r="E10" s="36">
        <f t="shared" si="3"/>
        <v>10.182</v>
      </c>
      <c r="F10" s="36">
        <v>252.45</v>
      </c>
      <c r="G10" s="36">
        <v>772.91406844230607</v>
      </c>
      <c r="H10" s="36">
        <f t="shared" si="1"/>
        <v>1035.546068442306</v>
      </c>
      <c r="I10" s="36">
        <v>845</v>
      </c>
      <c r="J10" s="36">
        <v>77.515221612906004</v>
      </c>
      <c r="K10" s="36">
        <f t="shared" si="2"/>
        <v>940.26206844230603</v>
      </c>
      <c r="L10" s="36">
        <v>95.284000000000006</v>
      </c>
      <c r="M10" s="37">
        <v>10.9</v>
      </c>
      <c r="N10" s="37">
        <v>8.9</v>
      </c>
      <c r="O10" s="38">
        <v>27476</v>
      </c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</row>
    <row r="11" spans="1:44" x14ac:dyDescent="0.2">
      <c r="A11" s="1" t="s">
        <v>35</v>
      </c>
      <c r="B11" s="36">
        <v>354</v>
      </c>
      <c r="C11" s="36">
        <v>340</v>
      </c>
      <c r="D11" s="36">
        <f t="shared" si="0"/>
        <v>1316</v>
      </c>
      <c r="E11" s="36">
        <f t="shared" si="3"/>
        <v>95.284000000000006</v>
      </c>
      <c r="F11" s="36">
        <v>447.44</v>
      </c>
      <c r="G11" s="36">
        <v>629.80212480481805</v>
      </c>
      <c r="H11" s="36">
        <f t="shared" si="1"/>
        <v>1172.5261248048182</v>
      </c>
      <c r="I11" s="36">
        <v>891</v>
      </c>
      <c r="J11" s="36">
        <v>226.75532656833005</v>
      </c>
      <c r="K11" s="36">
        <f t="shared" si="2"/>
        <v>1138.2761248048182</v>
      </c>
      <c r="L11" s="36">
        <v>34.25</v>
      </c>
      <c r="M11" s="37">
        <v>11.1</v>
      </c>
      <c r="N11" s="37">
        <v>8.6999999999999993</v>
      </c>
      <c r="O11" s="38">
        <v>49802</v>
      </c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</row>
    <row r="12" spans="1:44" x14ac:dyDescent="0.2">
      <c r="A12" s="1" t="s">
        <v>36</v>
      </c>
      <c r="B12" s="36">
        <v>446</v>
      </c>
      <c r="C12" s="36">
        <v>429</v>
      </c>
      <c r="D12" s="36">
        <f t="shared" si="0"/>
        <v>1278.4312354312353</v>
      </c>
      <c r="E12" s="36">
        <f t="shared" si="3"/>
        <v>34.25</v>
      </c>
      <c r="F12" s="36">
        <v>548.447</v>
      </c>
      <c r="G12" s="36">
        <v>557.98296521171403</v>
      </c>
      <c r="H12" s="36">
        <f t="shared" si="1"/>
        <v>1140.679965211714</v>
      </c>
      <c r="I12" s="36">
        <v>893</v>
      </c>
      <c r="J12" s="36">
        <v>140.34</v>
      </c>
      <c r="K12" s="36">
        <f t="shared" si="2"/>
        <v>1052.6649652117139</v>
      </c>
      <c r="L12" s="36">
        <v>88.015000000000001</v>
      </c>
      <c r="M12" s="37">
        <v>11.1</v>
      </c>
      <c r="N12" s="37">
        <v>8.6999999999999993</v>
      </c>
      <c r="O12" s="38">
        <v>60837</v>
      </c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</row>
    <row r="13" spans="1:44" x14ac:dyDescent="0.2">
      <c r="A13" s="1" t="s">
        <v>37</v>
      </c>
      <c r="B13" s="36">
        <v>367</v>
      </c>
      <c r="C13" s="36">
        <v>347</v>
      </c>
      <c r="D13" s="36">
        <f t="shared" si="0"/>
        <v>1384.78674351585</v>
      </c>
      <c r="E13" s="36">
        <f t="shared" si="3"/>
        <v>88.015000000000001</v>
      </c>
      <c r="F13" s="36">
        <v>480.52100000000002</v>
      </c>
      <c r="G13" s="36">
        <v>570</v>
      </c>
      <c r="H13" s="36">
        <f t="shared" si="1"/>
        <v>1138.5360000000001</v>
      </c>
      <c r="I13" s="36">
        <v>847</v>
      </c>
      <c r="J13" s="36">
        <v>190.41200000000001</v>
      </c>
      <c r="K13" s="36">
        <f t="shared" si="2"/>
        <v>1059.0260000000001</v>
      </c>
      <c r="L13" s="36">
        <v>79.510000000000005</v>
      </c>
      <c r="M13" s="37">
        <v>12.9</v>
      </c>
      <c r="N13" s="37">
        <v>8.91</v>
      </c>
      <c r="O13" s="38">
        <v>62048</v>
      </c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</row>
    <row r="14" spans="1:44" x14ac:dyDescent="0.2">
      <c r="A14" s="1" t="s">
        <v>38</v>
      </c>
      <c r="B14" s="36">
        <v>671</v>
      </c>
      <c r="C14" s="36">
        <v>631</v>
      </c>
      <c r="D14" s="36">
        <f t="shared" si="0"/>
        <v>1237.2583201267828</v>
      </c>
      <c r="E14" s="36">
        <f t="shared" si="3"/>
        <v>79.510000000000005</v>
      </c>
      <c r="F14" s="36">
        <v>780.71</v>
      </c>
      <c r="G14" s="36">
        <v>782.2</v>
      </c>
      <c r="H14" s="36">
        <f t="shared" si="1"/>
        <v>1642.42</v>
      </c>
      <c r="I14" s="36">
        <v>1292</v>
      </c>
      <c r="J14" s="36">
        <v>277</v>
      </c>
      <c r="K14" s="36">
        <f t="shared" si="2"/>
        <v>1600.5130000000001</v>
      </c>
      <c r="L14" s="36">
        <v>41.906999999999996</v>
      </c>
      <c r="M14" s="37">
        <v>11.3</v>
      </c>
      <c r="N14" s="37">
        <v>9.3000000000000007</v>
      </c>
      <c r="O14" s="38">
        <v>88235</v>
      </c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</row>
    <row r="15" spans="1:44" x14ac:dyDescent="0.2">
      <c r="A15" s="1" t="s">
        <v>39</v>
      </c>
      <c r="B15" s="36">
        <v>1115</v>
      </c>
      <c r="C15" s="36">
        <v>1076</v>
      </c>
      <c r="D15" s="36">
        <f t="shared" si="0"/>
        <v>1447.7695167286245</v>
      </c>
      <c r="E15" s="36">
        <f t="shared" si="3"/>
        <v>41.906999999999996</v>
      </c>
      <c r="F15" s="36">
        <v>1557.8</v>
      </c>
      <c r="G15" s="36">
        <v>683.9</v>
      </c>
      <c r="H15" s="36">
        <f t="shared" si="1"/>
        <v>2283.607</v>
      </c>
      <c r="I15" s="36">
        <v>1531</v>
      </c>
      <c r="J15" s="36">
        <v>543</v>
      </c>
      <c r="K15" s="36">
        <f t="shared" si="2"/>
        <v>2115.0659999999998</v>
      </c>
      <c r="L15" s="36">
        <v>168.541</v>
      </c>
      <c r="M15" s="37">
        <v>10.3</v>
      </c>
      <c r="N15" s="37">
        <v>9.3000000000000007</v>
      </c>
      <c r="O15" s="38">
        <v>160112</v>
      </c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</row>
    <row r="16" spans="1:44" x14ac:dyDescent="0.2">
      <c r="A16" s="1" t="s">
        <v>40</v>
      </c>
      <c r="B16" s="36">
        <v>1076</v>
      </c>
      <c r="C16" s="36">
        <v>1044</v>
      </c>
      <c r="D16" s="36">
        <f t="shared" si="0"/>
        <v>1306.2068965517242</v>
      </c>
      <c r="E16" s="36">
        <f t="shared" si="3"/>
        <v>168.541</v>
      </c>
      <c r="F16" s="36">
        <v>1363.68</v>
      </c>
      <c r="G16" s="36">
        <v>533.9</v>
      </c>
      <c r="H16" s="36">
        <f t="shared" si="1"/>
        <v>2066.1210000000001</v>
      </c>
      <c r="I16" s="36">
        <v>1617</v>
      </c>
      <c r="J16" s="36">
        <v>299</v>
      </c>
      <c r="K16" s="36">
        <f t="shared" si="2"/>
        <v>1956.7040000000002</v>
      </c>
      <c r="L16" s="36">
        <v>109.417</v>
      </c>
      <c r="M16" s="37">
        <v>7.82</v>
      </c>
      <c r="N16" s="37">
        <v>9.3000000000000007</v>
      </c>
      <c r="O16" s="38">
        <v>106685</v>
      </c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</row>
    <row r="17" spans="1:44" x14ac:dyDescent="0.2">
      <c r="A17" s="1" t="s">
        <v>41</v>
      </c>
      <c r="B17" s="36">
        <v>1555</v>
      </c>
      <c r="C17" s="36">
        <v>1498</v>
      </c>
      <c r="D17" s="36">
        <f t="shared" si="0"/>
        <v>1333.9853137516689</v>
      </c>
      <c r="E17" s="36">
        <f t="shared" si="3"/>
        <v>109.417</v>
      </c>
      <c r="F17" s="36">
        <v>1998.31</v>
      </c>
      <c r="G17" s="36">
        <v>479</v>
      </c>
      <c r="H17" s="36">
        <f t="shared" si="1"/>
        <v>2586.7269999999999</v>
      </c>
      <c r="I17" s="36">
        <v>1969</v>
      </c>
      <c r="J17" s="36">
        <v>485.9</v>
      </c>
      <c r="K17" s="36">
        <f t="shared" si="2"/>
        <v>2502.9169999999999</v>
      </c>
      <c r="L17" s="36">
        <v>83.81</v>
      </c>
      <c r="M17" s="37">
        <v>6.71</v>
      </c>
      <c r="N17" s="37">
        <v>9.3000000000000007</v>
      </c>
      <c r="O17" s="38">
        <v>133994</v>
      </c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</row>
    <row r="18" spans="1:44" x14ac:dyDescent="0.2">
      <c r="A18" s="1" t="s">
        <v>42</v>
      </c>
      <c r="B18" s="36">
        <v>1494</v>
      </c>
      <c r="C18" s="36">
        <v>1455</v>
      </c>
      <c r="D18" s="36">
        <f t="shared" si="0"/>
        <v>1373.5498281786943</v>
      </c>
      <c r="E18" s="36">
        <f t="shared" si="3"/>
        <v>83.81</v>
      </c>
      <c r="F18" s="36">
        <v>1998.5150000000001</v>
      </c>
      <c r="G18" s="36">
        <v>276</v>
      </c>
      <c r="H18" s="36">
        <f t="shared" ref="H18:H41" si="4">SUM(E18:G18)</f>
        <v>2358.3250000000003</v>
      </c>
      <c r="I18" s="36">
        <v>1686</v>
      </c>
      <c r="J18" s="36">
        <v>480</v>
      </c>
      <c r="K18" s="36">
        <f t="shared" si="2"/>
        <v>2209.2550000000001</v>
      </c>
      <c r="L18" s="36">
        <v>149.07</v>
      </c>
      <c r="M18" s="37">
        <v>8.77</v>
      </c>
      <c r="N18" s="37">
        <v>9.3000000000000007</v>
      </c>
      <c r="O18" s="38">
        <v>175351</v>
      </c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</row>
    <row r="19" spans="1:44" x14ac:dyDescent="0.2">
      <c r="A19" s="1" t="s">
        <v>43</v>
      </c>
      <c r="B19" s="36">
        <v>1460</v>
      </c>
      <c r="C19" s="36">
        <v>1281</v>
      </c>
      <c r="D19" s="36">
        <f t="shared" si="0"/>
        <v>1197.049180327869</v>
      </c>
      <c r="E19" s="36">
        <f t="shared" si="3"/>
        <v>149.07</v>
      </c>
      <c r="F19" s="36">
        <v>1533.42</v>
      </c>
      <c r="G19" s="36">
        <v>434</v>
      </c>
      <c r="H19" s="36">
        <f t="shared" si="4"/>
        <v>2116.4899999999998</v>
      </c>
      <c r="I19" s="36">
        <v>1290</v>
      </c>
      <c r="J19" s="36">
        <v>633</v>
      </c>
      <c r="K19" s="36">
        <f t="shared" si="2"/>
        <v>1961.0159999999998</v>
      </c>
      <c r="L19" s="36">
        <v>155.47399999999999</v>
      </c>
      <c r="M19" s="37">
        <v>10.6</v>
      </c>
      <c r="N19" s="37">
        <v>9.6</v>
      </c>
      <c r="O19" s="38">
        <v>162719</v>
      </c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44" x14ac:dyDescent="0.2">
      <c r="A20" s="1" t="s">
        <v>44</v>
      </c>
      <c r="B20" s="36">
        <v>1082</v>
      </c>
      <c r="C20" s="36">
        <v>1068</v>
      </c>
      <c r="D20" s="36">
        <f t="shared" si="0"/>
        <v>1415.9644194756554</v>
      </c>
      <c r="E20" s="36">
        <f t="shared" si="3"/>
        <v>155.47399999999999</v>
      </c>
      <c r="F20" s="36">
        <v>1512.25</v>
      </c>
      <c r="G20" s="36">
        <v>536.79999999999995</v>
      </c>
      <c r="H20" s="36">
        <f t="shared" si="4"/>
        <v>2204.5239999999999</v>
      </c>
      <c r="I20" s="36">
        <v>1407</v>
      </c>
      <c r="J20" s="36">
        <v>670.7</v>
      </c>
      <c r="K20" s="36">
        <f t="shared" si="2"/>
        <v>2116.364</v>
      </c>
      <c r="L20" s="36">
        <v>88.16</v>
      </c>
      <c r="M20" s="37">
        <v>10.6</v>
      </c>
      <c r="N20" s="37">
        <v>9.6</v>
      </c>
      <c r="O20" s="38">
        <v>159849</v>
      </c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</row>
    <row r="21" spans="1:44" x14ac:dyDescent="0.2">
      <c r="A21" s="1" t="s">
        <v>45</v>
      </c>
      <c r="B21" s="36">
        <v>865</v>
      </c>
      <c r="C21" s="36">
        <v>828</v>
      </c>
      <c r="D21" s="36">
        <f t="shared" si="0"/>
        <v>1617.7898550724638</v>
      </c>
      <c r="E21" s="36">
        <f t="shared" si="3"/>
        <v>88.16</v>
      </c>
      <c r="F21" s="36">
        <v>1339.53</v>
      </c>
      <c r="G21" s="36">
        <v>1029.9000000000001</v>
      </c>
      <c r="H21" s="36">
        <f t="shared" si="4"/>
        <v>2457.59</v>
      </c>
      <c r="I21" s="36">
        <v>1976</v>
      </c>
      <c r="J21" s="36">
        <v>308</v>
      </c>
      <c r="K21" s="36">
        <f t="shared" si="2"/>
        <v>2327.0940000000001</v>
      </c>
      <c r="L21" s="36">
        <v>130.49600000000001</v>
      </c>
      <c r="M21" s="37">
        <v>10.7</v>
      </c>
      <c r="N21" s="37">
        <v>9.3000000000000007</v>
      </c>
      <c r="O21" s="38">
        <v>143853</v>
      </c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44" x14ac:dyDescent="0.2">
      <c r="A22" s="1" t="s">
        <v>46</v>
      </c>
      <c r="B22" s="36">
        <v>1159</v>
      </c>
      <c r="C22" s="36">
        <v>1114</v>
      </c>
      <c r="D22" s="36">
        <f t="shared" si="0"/>
        <v>1419.1965888689408</v>
      </c>
      <c r="E22" s="36">
        <f t="shared" si="3"/>
        <v>130.49600000000001</v>
      </c>
      <c r="F22" s="36">
        <v>1580.9849999999999</v>
      </c>
      <c r="G22" s="36">
        <v>1142.5</v>
      </c>
      <c r="H22" s="36">
        <f t="shared" si="4"/>
        <v>2853.9809999999998</v>
      </c>
      <c r="I22" s="36">
        <v>2269</v>
      </c>
      <c r="J22" s="36">
        <v>345.9</v>
      </c>
      <c r="K22" s="36">
        <f t="shared" si="2"/>
        <v>2663.3849999999998</v>
      </c>
      <c r="L22" s="36">
        <v>190.596</v>
      </c>
      <c r="M22" s="37">
        <v>9.6199999999999992</v>
      </c>
      <c r="N22" s="37">
        <v>9.3000000000000007</v>
      </c>
      <c r="O22" s="38">
        <v>152033</v>
      </c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</row>
    <row r="23" spans="1:44" x14ac:dyDescent="0.2">
      <c r="A23" s="1" t="s">
        <v>47</v>
      </c>
      <c r="B23" s="36">
        <v>1044</v>
      </c>
      <c r="C23" s="36">
        <v>1021</v>
      </c>
      <c r="D23" s="36">
        <f t="shared" si="0"/>
        <v>1365.6336924583741</v>
      </c>
      <c r="E23" s="36">
        <f t="shared" si="3"/>
        <v>190.596</v>
      </c>
      <c r="F23" s="36">
        <v>1394.3119999999999</v>
      </c>
      <c r="G23" s="36">
        <v>1427.1</v>
      </c>
      <c r="H23" s="36">
        <f t="shared" si="4"/>
        <v>3012.0079999999998</v>
      </c>
      <c r="I23" s="36">
        <v>2123</v>
      </c>
      <c r="J23" s="36">
        <v>542</v>
      </c>
      <c r="K23" s="36">
        <f t="shared" si="2"/>
        <v>2717.1030000000001</v>
      </c>
      <c r="L23" s="36">
        <v>294.90499999999997</v>
      </c>
      <c r="M23" s="37">
        <v>11.9</v>
      </c>
      <c r="N23" s="37">
        <v>9.3000000000000007</v>
      </c>
      <c r="O23" s="38">
        <v>165491</v>
      </c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</row>
    <row r="24" spans="1:44" x14ac:dyDescent="0.2">
      <c r="A24" s="1" t="s">
        <v>48</v>
      </c>
      <c r="B24" s="36">
        <v>1176</v>
      </c>
      <c r="C24" s="36">
        <v>1155.5</v>
      </c>
      <c r="D24" s="36">
        <f t="shared" si="0"/>
        <v>1238.1947209000432</v>
      </c>
      <c r="E24" s="36">
        <f t="shared" si="3"/>
        <v>294.90499999999997</v>
      </c>
      <c r="F24" s="36">
        <v>1430.7339999999999</v>
      </c>
      <c r="G24" s="36">
        <v>1925.7</v>
      </c>
      <c r="H24" s="36">
        <f t="shared" si="4"/>
        <v>3651.3389999999999</v>
      </c>
      <c r="I24" s="36">
        <v>2313</v>
      </c>
      <c r="J24" s="36">
        <v>932.84347717146602</v>
      </c>
      <c r="K24" s="36">
        <f t="shared" si="2"/>
        <v>3306.3620000000001</v>
      </c>
      <c r="L24" s="36">
        <v>344.97699999999998</v>
      </c>
      <c r="M24" s="37">
        <v>18.3</v>
      </c>
      <c r="N24" s="37">
        <v>9.3000000000000007</v>
      </c>
      <c r="O24" s="38">
        <v>260339</v>
      </c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</row>
    <row r="25" spans="1:44" x14ac:dyDescent="0.2">
      <c r="A25" s="1" t="s">
        <v>49</v>
      </c>
      <c r="B25" s="36">
        <v>1011</v>
      </c>
      <c r="C25" s="36">
        <v>989</v>
      </c>
      <c r="D25" s="36">
        <f t="shared" si="0"/>
        <v>1461.1365015166834</v>
      </c>
      <c r="E25" s="36">
        <f t="shared" si="3"/>
        <v>344.97699999999998</v>
      </c>
      <c r="F25" s="36">
        <v>1445.0640000000001</v>
      </c>
      <c r="G25" s="36">
        <v>1819.2175636550585</v>
      </c>
      <c r="H25" s="36">
        <f t="shared" si="4"/>
        <v>3609.2585636550584</v>
      </c>
      <c r="I25" s="36">
        <v>2680</v>
      </c>
      <c r="J25" s="36">
        <v>420.06141165050997</v>
      </c>
      <c r="K25" s="36">
        <f t="shared" si="2"/>
        <v>3159.3015636550585</v>
      </c>
      <c r="L25" s="36">
        <v>449.95699999999999</v>
      </c>
      <c r="M25" s="37">
        <v>18.7</v>
      </c>
      <c r="N25" s="37">
        <v>9.3000000000000007</v>
      </c>
      <c r="O25" s="38">
        <v>270988</v>
      </c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</row>
    <row r="26" spans="1:44" x14ac:dyDescent="0.2">
      <c r="A26" s="39" t="s">
        <v>50</v>
      </c>
      <c r="B26" s="36">
        <v>820</v>
      </c>
      <c r="C26" s="36">
        <v>808</v>
      </c>
      <c r="D26" s="36">
        <f t="shared" si="0"/>
        <v>1812.8465346534654</v>
      </c>
      <c r="E26" s="36">
        <f t="shared" si="3"/>
        <v>449.95699999999999</v>
      </c>
      <c r="F26" s="36">
        <v>1464.78</v>
      </c>
      <c r="G26" s="36">
        <v>1252.2020628115151</v>
      </c>
      <c r="H26" s="36">
        <f t="shared" si="4"/>
        <v>3166.9390628115152</v>
      </c>
      <c r="I26" s="36">
        <v>2452</v>
      </c>
      <c r="J26" s="36">
        <v>390.25799999999998</v>
      </c>
      <c r="K26" s="36">
        <f t="shared" si="2"/>
        <v>2898.0490628115153</v>
      </c>
      <c r="L26" s="36">
        <v>268.89</v>
      </c>
      <c r="M26" s="37">
        <v>16.2</v>
      </c>
      <c r="N26" s="37">
        <v>9.3000000000000007</v>
      </c>
      <c r="O26" s="38">
        <v>237156</v>
      </c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</row>
    <row r="27" spans="1:44" x14ac:dyDescent="0.2">
      <c r="A27" s="39" t="s">
        <v>51</v>
      </c>
      <c r="B27" s="36">
        <v>1448.8</v>
      </c>
      <c r="C27" s="36">
        <v>1430.7</v>
      </c>
      <c r="D27" s="36">
        <f t="shared" si="0"/>
        <v>1710.7905221220381</v>
      </c>
      <c r="E27" s="36">
        <f t="shared" si="3"/>
        <v>268.89</v>
      </c>
      <c r="F27" s="36">
        <v>2447.6280000000002</v>
      </c>
      <c r="G27" s="36">
        <v>1063.0395625737131</v>
      </c>
      <c r="H27" s="36">
        <f t="shared" si="4"/>
        <v>3779.5575625737129</v>
      </c>
      <c r="I27" s="36">
        <v>2844</v>
      </c>
      <c r="J27" s="36">
        <v>647.56657976503504</v>
      </c>
      <c r="K27" s="36">
        <f t="shared" si="2"/>
        <v>3554.9035625737129</v>
      </c>
      <c r="L27" s="36">
        <v>224.654</v>
      </c>
      <c r="M27" s="37">
        <v>19.3</v>
      </c>
      <c r="N27" s="37">
        <v>10.09</v>
      </c>
      <c r="O27" s="38">
        <v>471068</v>
      </c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</row>
    <row r="28" spans="1:44" x14ac:dyDescent="0.2">
      <c r="A28" s="39" t="s">
        <v>52</v>
      </c>
      <c r="B28" s="36">
        <v>1061.5</v>
      </c>
      <c r="C28" s="36">
        <v>1033</v>
      </c>
      <c r="D28" s="36">
        <f t="shared" si="0"/>
        <v>1479.1965150048402</v>
      </c>
      <c r="E28" s="36">
        <f t="shared" si="3"/>
        <v>224.654</v>
      </c>
      <c r="F28" s="36">
        <v>1528.01</v>
      </c>
      <c r="G28" s="36">
        <v>1371.204860796036</v>
      </c>
      <c r="H28" s="36">
        <f t="shared" si="4"/>
        <v>3123.8688607960357</v>
      </c>
      <c r="I28" s="36">
        <v>2572</v>
      </c>
      <c r="J28" s="36">
        <v>336.98183213608195</v>
      </c>
      <c r="K28" s="36">
        <f t="shared" si="2"/>
        <v>2969.3888607960357</v>
      </c>
      <c r="L28" s="36">
        <v>154.47999999999999</v>
      </c>
      <c r="M28" s="37">
        <v>24</v>
      </c>
      <c r="N28" s="37">
        <v>10.09</v>
      </c>
      <c r="O28" s="38">
        <v>364197</v>
      </c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</row>
    <row r="29" spans="1:44" x14ac:dyDescent="0.2">
      <c r="A29" s="39" t="s">
        <v>53</v>
      </c>
      <c r="B29" s="36">
        <v>1754.4</v>
      </c>
      <c r="C29" s="36">
        <v>1717.9</v>
      </c>
      <c r="D29" s="36">
        <f t="shared" si="0"/>
        <v>1392.1706734967111</v>
      </c>
      <c r="E29" s="36">
        <f t="shared" si="3"/>
        <v>154.47999999999999</v>
      </c>
      <c r="F29" s="36">
        <v>2391.61</v>
      </c>
      <c r="G29" s="36">
        <v>868.69611994674608</v>
      </c>
      <c r="H29" s="36">
        <f t="shared" si="4"/>
        <v>3414.7861199467461</v>
      </c>
      <c r="I29" s="36">
        <v>2787</v>
      </c>
      <c r="J29" s="36">
        <v>390.50081252065797</v>
      </c>
      <c r="K29" s="36">
        <f t="shared" si="2"/>
        <v>3236.4021199467461</v>
      </c>
      <c r="L29" s="36">
        <v>178.38399999999999</v>
      </c>
      <c r="M29" s="37">
        <v>26.5</v>
      </c>
      <c r="N29" s="37">
        <v>10.09</v>
      </c>
      <c r="O29" s="38">
        <v>630253</v>
      </c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</row>
    <row r="30" spans="1:44" x14ac:dyDescent="0.2">
      <c r="A30" s="39" t="s">
        <v>54</v>
      </c>
      <c r="B30" s="36">
        <v>1348</v>
      </c>
      <c r="C30" s="36">
        <v>1264.5</v>
      </c>
      <c r="D30" s="36">
        <f t="shared" si="0"/>
        <v>1742.2340846184263</v>
      </c>
      <c r="E30" s="36">
        <f>+L29</f>
        <v>178.38399999999999</v>
      </c>
      <c r="F30" s="36">
        <v>2203.0549999999998</v>
      </c>
      <c r="G30" s="36">
        <v>2044.5524191994584</v>
      </c>
      <c r="H30" s="36">
        <f t="shared" si="4"/>
        <v>4425.9914191994585</v>
      </c>
      <c r="I30" s="36">
        <v>3713.9</v>
      </c>
      <c r="J30" s="36">
        <v>351.59872291374603</v>
      </c>
      <c r="K30" s="36">
        <f t="shared" si="2"/>
        <v>4141.7944191994584</v>
      </c>
      <c r="L30" s="36">
        <v>284.197</v>
      </c>
      <c r="M30" s="37">
        <v>20.6</v>
      </c>
      <c r="N30" s="37">
        <v>10.09</v>
      </c>
      <c r="O30" s="38">
        <v>454935</v>
      </c>
      <c r="P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</row>
    <row r="31" spans="1:44" x14ac:dyDescent="0.2">
      <c r="A31" s="39" t="s">
        <v>55</v>
      </c>
      <c r="B31" s="36">
        <v>1715</v>
      </c>
      <c r="C31" s="36">
        <v>1556.7</v>
      </c>
      <c r="D31" s="36">
        <f t="shared" si="0"/>
        <v>1610.1978544356652</v>
      </c>
      <c r="E31" s="36">
        <f t="shared" ref="E31:E34" si="5">+L30</f>
        <v>284.197</v>
      </c>
      <c r="F31" s="36">
        <v>2506.5949999999998</v>
      </c>
      <c r="G31" s="36">
        <v>1712.6889741851401</v>
      </c>
      <c r="H31" s="36">
        <f t="shared" si="4"/>
        <v>4503.4809741851404</v>
      </c>
      <c r="I31" s="36">
        <v>3826</v>
      </c>
      <c r="J31" s="36">
        <v>351.77349432279607</v>
      </c>
      <c r="K31" s="36">
        <f t="shared" si="2"/>
        <v>4262.1889741851401</v>
      </c>
      <c r="L31" s="36">
        <v>241.292</v>
      </c>
      <c r="M31" s="37">
        <v>16.899999999999999</v>
      </c>
      <c r="N31" s="37">
        <v>10.09</v>
      </c>
      <c r="O31" s="40">
        <v>422492</v>
      </c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</row>
    <row r="32" spans="1:44" x14ac:dyDescent="0.2">
      <c r="A32" s="39" t="s">
        <v>56</v>
      </c>
      <c r="B32" s="36">
        <v>1777</v>
      </c>
      <c r="C32" s="36">
        <v>1713.5</v>
      </c>
      <c r="D32" s="36">
        <f t="shared" si="0"/>
        <v>1678.7721038809455</v>
      </c>
      <c r="E32" s="36">
        <f t="shared" si="5"/>
        <v>241.292</v>
      </c>
      <c r="F32" s="36">
        <v>2876.576</v>
      </c>
      <c r="G32" s="36">
        <v>791.04</v>
      </c>
      <c r="H32" s="36">
        <f t="shared" si="4"/>
        <v>3908.9079999999999</v>
      </c>
      <c r="I32" s="36">
        <v>3397.826</v>
      </c>
      <c r="J32" s="36">
        <v>387.57900000000001</v>
      </c>
      <c r="K32" s="36">
        <f t="shared" si="2"/>
        <v>3554.3829999999998</v>
      </c>
      <c r="L32" s="36">
        <v>354.52499999999998</v>
      </c>
      <c r="M32" s="37">
        <v>15.6</v>
      </c>
      <c r="N32" s="37">
        <v>10.09</v>
      </c>
      <c r="O32" s="40">
        <v>448253</v>
      </c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</row>
    <row r="33" spans="1:44" x14ac:dyDescent="0.2">
      <c r="A33" s="39" t="s">
        <v>57</v>
      </c>
      <c r="B33" s="36">
        <v>1709</v>
      </c>
      <c r="C33" s="36">
        <v>1686.7</v>
      </c>
      <c r="D33" s="36">
        <f t="shared" si="0"/>
        <v>1825.4520661647002</v>
      </c>
      <c r="E33" s="36">
        <f t="shared" si="5"/>
        <v>354.52499999999998</v>
      </c>
      <c r="F33" s="36">
        <v>3078.99</v>
      </c>
      <c r="G33" s="36">
        <v>1537.3869999999999</v>
      </c>
      <c r="H33" s="36">
        <f t="shared" si="4"/>
        <v>4970.902</v>
      </c>
      <c r="I33" s="36">
        <v>4397.8280000000004</v>
      </c>
      <c r="J33" s="36">
        <v>261.23099999999999</v>
      </c>
      <c r="K33" s="36">
        <f t="shared" si="2"/>
        <v>4732.4769999999999</v>
      </c>
      <c r="L33" s="36">
        <v>238.42500000000001</v>
      </c>
      <c r="M33" s="37">
        <v>16.600000000000001</v>
      </c>
      <c r="N33" s="37">
        <v>10.09</v>
      </c>
      <c r="O33" s="40">
        <v>509325</v>
      </c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</row>
    <row r="34" spans="1:44" x14ac:dyDescent="0.2">
      <c r="A34" s="41" t="s">
        <v>58</v>
      </c>
      <c r="B34" s="42">
        <v>2077</v>
      </c>
      <c r="C34" s="42">
        <v>2002</v>
      </c>
      <c r="D34" s="42">
        <f t="shared" si="0"/>
        <v>1526.1788211788212</v>
      </c>
      <c r="E34" s="42">
        <f t="shared" si="5"/>
        <v>238.42500000000001</v>
      </c>
      <c r="F34" s="42">
        <v>3055.41</v>
      </c>
      <c r="G34" s="42">
        <v>1436.1849999999999</v>
      </c>
      <c r="H34" s="42">
        <f t="shared" si="4"/>
        <v>4730.0200000000004</v>
      </c>
      <c r="I34" s="42">
        <v>3874.1840000000002</v>
      </c>
      <c r="J34" s="42">
        <v>338.49400000000003</v>
      </c>
      <c r="K34" s="42">
        <f>+H34-L34</f>
        <v>4536.5880000000006</v>
      </c>
      <c r="L34" s="42">
        <v>193.43199999999999</v>
      </c>
      <c r="M34" s="43">
        <v>17.5</v>
      </c>
      <c r="N34" s="43">
        <v>10.09</v>
      </c>
      <c r="O34" s="44">
        <v>526211</v>
      </c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</row>
    <row r="35" spans="1:44" x14ac:dyDescent="0.2">
      <c r="A35" s="41" t="s">
        <v>59</v>
      </c>
      <c r="B35" s="42">
        <v>1982.7</v>
      </c>
      <c r="C35" s="42">
        <v>1937</v>
      </c>
      <c r="D35" s="42">
        <v>1862.7723283427979</v>
      </c>
      <c r="E35" s="42">
        <v>193.43199999999999</v>
      </c>
      <c r="F35" s="42">
        <v>3608.19</v>
      </c>
      <c r="G35" s="42">
        <v>1242.596297480364</v>
      </c>
      <c r="H35" s="42">
        <f t="shared" si="4"/>
        <v>5044.2182974803636</v>
      </c>
      <c r="I35" s="42">
        <v>3786.9459999999999</v>
      </c>
      <c r="J35" s="42">
        <v>398.77037580750402</v>
      </c>
      <c r="K35" s="42">
        <f t="shared" ref="K35:K39" si="6">+H35-L35</f>
        <v>4739.2252974803632</v>
      </c>
      <c r="L35" s="42">
        <v>304.99299999999999</v>
      </c>
      <c r="M35" s="43">
        <v>15.8</v>
      </c>
      <c r="N35" s="43">
        <v>10.09</v>
      </c>
      <c r="O35" s="44">
        <v>567556</v>
      </c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</row>
    <row r="36" spans="1:44" x14ac:dyDescent="0.2">
      <c r="A36" s="41" t="s">
        <v>60</v>
      </c>
      <c r="B36" s="42">
        <v>2036</v>
      </c>
      <c r="C36" s="42">
        <v>1907.5</v>
      </c>
      <c r="D36" s="42">
        <v>1780.8466579292269</v>
      </c>
      <c r="E36" s="42">
        <v>304.99299999999999</v>
      </c>
      <c r="F36" s="42">
        <v>3396.9650000000001</v>
      </c>
      <c r="G36" s="42">
        <v>1241.09450855162</v>
      </c>
      <c r="H36" s="42">
        <f t="shared" si="4"/>
        <v>4943.0525085516201</v>
      </c>
      <c r="I36" s="42">
        <v>4021.3919999999998</v>
      </c>
      <c r="J36" s="42">
        <v>403.37208460223002</v>
      </c>
      <c r="K36" s="42">
        <f t="shared" si="6"/>
        <v>4461.1555085516202</v>
      </c>
      <c r="L36" s="42">
        <v>481.89699999999999</v>
      </c>
      <c r="M36" s="43">
        <v>14.8</v>
      </c>
      <c r="N36" s="43">
        <v>10.09</v>
      </c>
      <c r="O36" s="44">
        <v>501152</v>
      </c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</row>
    <row r="37" spans="1:44" x14ac:dyDescent="0.2">
      <c r="A37" s="45" t="s">
        <v>61</v>
      </c>
      <c r="B37" s="42">
        <v>1831</v>
      </c>
      <c r="C37" s="42">
        <v>1801.3</v>
      </c>
      <c r="D37" s="42">
        <v>1942.267806584134</v>
      </c>
      <c r="E37" s="42">
        <v>481.89699999999999</v>
      </c>
      <c r="F37" s="42">
        <v>3498.607</v>
      </c>
      <c r="G37" s="42">
        <v>970.56195991748996</v>
      </c>
      <c r="H37" s="42">
        <f t="shared" si="4"/>
        <v>4951.0659599174896</v>
      </c>
      <c r="I37" s="42">
        <v>4568.2039999999997</v>
      </c>
      <c r="J37" s="42">
        <v>343.33536048986588</v>
      </c>
      <c r="K37" s="42">
        <f t="shared" si="6"/>
        <v>4482.6869599174897</v>
      </c>
      <c r="L37" s="42">
        <v>468.37900000000002</v>
      </c>
      <c r="M37" s="43">
        <v>18.399999999999999</v>
      </c>
      <c r="N37" s="43">
        <v>10.09</v>
      </c>
      <c r="O37" s="44">
        <v>644009</v>
      </c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</row>
    <row r="38" spans="1:44" x14ac:dyDescent="0.2">
      <c r="A38" s="45" t="s">
        <v>62</v>
      </c>
      <c r="B38" s="42">
        <v>2145.5</v>
      </c>
      <c r="C38" s="42">
        <v>2084</v>
      </c>
      <c r="D38" s="42">
        <v>1302.8071017274469</v>
      </c>
      <c r="E38" s="42">
        <v>468.37900000000002</v>
      </c>
      <c r="F38" s="42">
        <v>2715.05</v>
      </c>
      <c r="G38" s="42">
        <v>1109.2115583383379</v>
      </c>
      <c r="H38" s="42">
        <f t="shared" si="4"/>
        <v>4292.6405583383385</v>
      </c>
      <c r="I38" s="42">
        <v>3633.67</v>
      </c>
      <c r="J38" s="42">
        <v>283.80812466498401</v>
      </c>
      <c r="K38" s="42">
        <f t="shared" si="6"/>
        <v>4051.7975583383386</v>
      </c>
      <c r="L38" s="42">
        <v>240.84299999999999</v>
      </c>
      <c r="M38" s="43">
        <v>32.9</v>
      </c>
      <c r="N38" s="43">
        <v>10.09</v>
      </c>
      <c r="O38" s="44">
        <v>887509</v>
      </c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</row>
    <row r="39" spans="1:44" x14ac:dyDescent="0.2">
      <c r="A39" s="45" t="s">
        <v>104</v>
      </c>
      <c r="B39" s="42">
        <v>2206</v>
      </c>
      <c r="C39" s="42">
        <v>2163.6999999999998</v>
      </c>
      <c r="D39" s="42">
        <v>1763.1016314646211</v>
      </c>
      <c r="E39" s="42">
        <v>240.84299999999999</v>
      </c>
      <c r="F39" s="42">
        <v>3814.8229999999999</v>
      </c>
      <c r="G39" s="42">
        <v>1273.4943039619261</v>
      </c>
      <c r="H39" s="42">
        <f t="shared" si="4"/>
        <v>5329.1603039619258</v>
      </c>
      <c r="I39" s="42">
        <v>4234.8620000000001</v>
      </c>
      <c r="J39" s="42">
        <v>327.92879623452001</v>
      </c>
      <c r="K39" s="42">
        <f t="shared" si="6"/>
        <v>4842.3203039619257</v>
      </c>
      <c r="L39" s="42">
        <v>486.84</v>
      </c>
      <c r="M39" s="43">
        <v>29.8</v>
      </c>
      <c r="N39" s="43">
        <v>10.09</v>
      </c>
      <c r="O39" s="44">
        <v>1131398</v>
      </c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</row>
    <row r="40" spans="1:44" x14ac:dyDescent="0.2">
      <c r="A40" s="45" t="s">
        <v>98</v>
      </c>
      <c r="B40" s="42">
        <v>2344.5</v>
      </c>
      <c r="C40" s="42">
        <v>2319.1999999999998</v>
      </c>
      <c r="D40" s="42">
        <v>1792.6095205243189</v>
      </c>
      <c r="E40" s="42">
        <v>486.84</v>
      </c>
      <c r="F40" s="42">
        <v>4157.42</v>
      </c>
      <c r="G40" s="42">
        <v>697.76592523940599</v>
      </c>
      <c r="H40" s="42">
        <f t="shared" si="4"/>
        <v>5342.0259252394062</v>
      </c>
      <c r="I40" s="42">
        <v>4629.402</v>
      </c>
      <c r="J40" s="42">
        <v>369.812657693804</v>
      </c>
      <c r="K40" s="42">
        <f>+H40-L40</f>
        <v>4842.3699252394063</v>
      </c>
      <c r="L40" s="42">
        <v>499.65600000000001</v>
      </c>
      <c r="M40" s="43">
        <v>24.3</v>
      </c>
      <c r="N40" s="43">
        <v>10.09</v>
      </c>
      <c r="O40" s="44">
        <v>997526</v>
      </c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</row>
    <row r="41" spans="1:44" x14ac:dyDescent="0.2">
      <c r="A41" s="45" t="s">
        <v>105</v>
      </c>
      <c r="B41" s="42">
        <v>2751.5</v>
      </c>
      <c r="C41" s="42">
        <v>2710</v>
      </c>
      <c r="D41" s="42">
        <v>1783.7749077490771</v>
      </c>
      <c r="E41" s="42">
        <v>499.65600000000001</v>
      </c>
      <c r="F41" s="42">
        <v>4834.03</v>
      </c>
      <c r="G41" s="42">
        <v>645.95442765999996</v>
      </c>
      <c r="H41" s="42">
        <f t="shared" si="4"/>
        <v>5979.6404276599997</v>
      </c>
      <c r="I41" s="42">
        <v>4910.0742809599997</v>
      </c>
      <c r="J41" s="42">
        <v>679.02376695999999</v>
      </c>
      <c r="K41" s="42">
        <f>H41-L41</f>
        <v>5629.6404276599997</v>
      </c>
      <c r="L41" s="42">
        <v>350</v>
      </c>
      <c r="M41" s="43">
        <v>20</v>
      </c>
      <c r="N41" s="43">
        <v>10.09</v>
      </c>
      <c r="O41" s="44">
        <v>952220</v>
      </c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</row>
    <row r="42" spans="1:44" s="47" customFormat="1" x14ac:dyDescent="0.2">
      <c r="A42" s="66" t="s">
        <v>63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44" s="47" customFormat="1" x14ac:dyDescent="0.2">
      <c r="A43" s="2" t="s">
        <v>64</v>
      </c>
      <c r="B43" s="48"/>
      <c r="C43" s="48"/>
      <c r="D43" s="4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</row>
    <row r="44" spans="1:44" ht="10.35" customHeight="1" x14ac:dyDescent="0.2">
      <c r="A44" t="s">
        <v>65</v>
      </c>
      <c r="M44" s="49"/>
      <c r="N44" s="49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</row>
    <row r="45" spans="1:44" x14ac:dyDescent="0.2">
      <c r="N45" t="s">
        <v>112</v>
      </c>
      <c r="O45" s="69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</row>
    <row r="46" spans="1:44" x14ac:dyDescent="0.2"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</row>
    <row r="47" spans="1:44" x14ac:dyDescent="0.2"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  <row r="48" spans="1:44" x14ac:dyDescent="0.2"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</row>
    <row r="49" spans="17:30" x14ac:dyDescent="0.2"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</row>
    <row r="50" spans="17:30" x14ac:dyDescent="0.2"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</row>
    <row r="51" spans="17:30" x14ac:dyDescent="0.2"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</row>
  </sheetData>
  <pageMargins left="0.75" right="0.75" top="1" bottom="1" header="0.5" footer="0.5"/>
  <pageSetup scale="66" firstPageNumber="25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4561D-6523-457E-92CA-CA3567C8FA5F}">
  <sheetPr>
    <pageSetUpPr fitToPage="1"/>
  </sheetPr>
  <dimension ref="A1:AK52"/>
  <sheetViews>
    <sheetView zoomScaleNormal="100" zoomScaleSheetLayoutView="100" workbookViewId="0">
      <pane ySplit="5" topLeftCell="A8" activePane="bottomLeft" state="frozen"/>
      <selection activeCell="S24" sqref="S24"/>
      <selection pane="bottomLeft"/>
    </sheetView>
  </sheetViews>
  <sheetFormatPr defaultRowHeight="10.199999999999999" x14ac:dyDescent="0.2"/>
  <cols>
    <col min="1" max="1" width="10.85546875" customWidth="1"/>
    <col min="2" max="7" width="11.85546875" customWidth="1"/>
    <col min="8" max="8" width="14.28515625" customWidth="1"/>
    <col min="9" max="12" width="11.85546875" customWidth="1"/>
    <col min="18" max="18" width="14.42578125" customWidth="1"/>
    <col min="19" max="19" width="10.140625" bestFit="1" customWidth="1"/>
  </cols>
  <sheetData>
    <row r="1" spans="1:37" x14ac:dyDescent="0.2">
      <c r="A1" s="14" t="s">
        <v>106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37" x14ac:dyDescent="0.2">
      <c r="A2" s="16" t="s">
        <v>4</v>
      </c>
      <c r="B2" s="18"/>
      <c r="C2" s="17" t="s">
        <v>8</v>
      </c>
      <c r="D2" s="17"/>
      <c r="E2" s="19"/>
      <c r="F2" s="18"/>
      <c r="G2" s="17"/>
      <c r="H2" s="17" t="s">
        <v>9</v>
      </c>
      <c r="I2" s="17"/>
      <c r="J2" s="19"/>
      <c r="K2" s="50"/>
      <c r="L2" s="18" t="s">
        <v>10</v>
      </c>
    </row>
    <row r="3" spans="1:37" x14ac:dyDescent="0.2">
      <c r="A3" s="16" t="s">
        <v>11</v>
      </c>
      <c r="B3" s="20" t="s">
        <v>12</v>
      </c>
      <c r="C3" s="16" t="s">
        <v>66</v>
      </c>
      <c r="D3" s="16" t="s">
        <v>67</v>
      </c>
      <c r="E3" s="24" t="s">
        <v>68</v>
      </c>
      <c r="F3" s="18"/>
      <c r="G3" s="18" t="s">
        <v>69</v>
      </c>
      <c r="H3" s="17"/>
      <c r="I3" s="16" t="s">
        <v>17</v>
      </c>
      <c r="J3" s="24" t="s">
        <v>15</v>
      </c>
      <c r="K3" s="16" t="s">
        <v>70</v>
      </c>
      <c r="L3" s="20" t="s">
        <v>71</v>
      </c>
    </row>
    <row r="4" spans="1:37" x14ac:dyDescent="0.2">
      <c r="A4" s="51" t="s">
        <v>72</v>
      </c>
      <c r="B4" s="26" t="s">
        <v>73</v>
      </c>
      <c r="C4" s="25"/>
      <c r="D4" s="25"/>
      <c r="E4" s="27"/>
      <c r="F4" s="26" t="s">
        <v>15</v>
      </c>
      <c r="G4" s="17" t="s">
        <v>74</v>
      </c>
      <c r="H4" s="25" t="s">
        <v>75</v>
      </c>
      <c r="I4" s="25"/>
      <c r="J4" s="27"/>
      <c r="K4" s="25" t="s">
        <v>24</v>
      </c>
      <c r="L4" s="26"/>
    </row>
    <row r="5" spans="1:37" ht="12.6" customHeight="1" x14ac:dyDescent="0.2">
      <c r="A5" s="28"/>
      <c r="B5" s="28"/>
      <c r="C5" s="31"/>
      <c r="D5" s="31"/>
      <c r="E5" s="52" t="s">
        <v>76</v>
      </c>
      <c r="F5" s="31"/>
      <c r="G5" s="31"/>
      <c r="H5" s="31"/>
      <c r="I5" s="31"/>
      <c r="J5" s="31"/>
      <c r="K5" s="31"/>
      <c r="L5" s="30" t="s">
        <v>77</v>
      </c>
    </row>
    <row r="6" spans="1:37" ht="12.6" customHeigh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37" x14ac:dyDescent="0.2">
      <c r="A7" s="1" t="s">
        <v>32</v>
      </c>
      <c r="B7" s="53">
        <v>41</v>
      </c>
      <c r="C7" s="53">
        <v>36.308234301863997</v>
      </c>
      <c r="D7" s="54">
        <v>823.56600000000003</v>
      </c>
      <c r="E7" s="54">
        <f t="shared" ref="E7:E40" si="0">SUM(B7:D7)</f>
        <v>900.87423430186402</v>
      </c>
      <c r="F7" s="36">
        <f t="shared" ref="F7:F33" si="1">+J7-I7</f>
        <v>814.24943884929803</v>
      </c>
      <c r="G7" s="36">
        <v>0</v>
      </c>
      <c r="H7" s="36">
        <f>F7-G7</f>
        <v>814.24943884929803</v>
      </c>
      <c r="I7" s="53">
        <v>15.224795452566001</v>
      </c>
      <c r="J7" s="54">
        <f t="shared" ref="J7:J39" si="2">+E7-K7</f>
        <v>829.47423430186404</v>
      </c>
      <c r="K7" s="53">
        <v>71.400000000000006</v>
      </c>
      <c r="L7" s="55">
        <v>23.65</v>
      </c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</row>
    <row r="8" spans="1:37" x14ac:dyDescent="0.2">
      <c r="A8" s="1" t="s">
        <v>33</v>
      </c>
      <c r="B8" s="53">
        <f t="shared" ref="B8:B28" si="3">+K7</f>
        <v>71.400000000000006</v>
      </c>
      <c r="C8" s="53">
        <v>126.22527012051052</v>
      </c>
      <c r="D8" s="54">
        <v>871.93</v>
      </c>
      <c r="E8" s="54">
        <f t="shared" si="0"/>
        <v>1069.5552701205104</v>
      </c>
      <c r="F8" s="36">
        <f t="shared" si="1"/>
        <v>987.03900765467438</v>
      </c>
      <c r="G8" s="36">
        <v>0</v>
      </c>
      <c r="H8" s="36">
        <f t="shared" ref="H8:H33" si="4">F8-G8</f>
        <v>987.03900765467438</v>
      </c>
      <c r="I8" s="53">
        <v>15.816262465835999</v>
      </c>
      <c r="J8" s="54">
        <f t="shared" si="2"/>
        <v>1002.8552701205103</v>
      </c>
      <c r="K8" s="53">
        <v>66.7</v>
      </c>
      <c r="L8" s="55">
        <v>21.98</v>
      </c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</row>
    <row r="9" spans="1:37" x14ac:dyDescent="0.2">
      <c r="A9" s="1" t="s">
        <v>34</v>
      </c>
      <c r="B9" s="53">
        <f t="shared" si="3"/>
        <v>66.7</v>
      </c>
      <c r="C9" s="53">
        <v>351.67289329486135</v>
      </c>
      <c r="D9" s="54">
        <v>908.51199999999994</v>
      </c>
      <c r="E9" s="54">
        <f t="shared" si="0"/>
        <v>1326.8848932948613</v>
      </c>
      <c r="F9" s="36">
        <f t="shared" si="1"/>
        <v>1114.0899801145595</v>
      </c>
      <c r="G9" s="36">
        <v>0</v>
      </c>
      <c r="H9" s="36">
        <f t="shared" si="4"/>
        <v>1114.0899801145595</v>
      </c>
      <c r="I9" s="53">
        <v>76.194913180302009</v>
      </c>
      <c r="J9" s="54">
        <f t="shared" si="2"/>
        <v>1190.2848932948614</v>
      </c>
      <c r="K9" s="53">
        <v>136.6</v>
      </c>
      <c r="L9" s="55">
        <v>23.97</v>
      </c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</row>
    <row r="10" spans="1:37" x14ac:dyDescent="0.2">
      <c r="A10" s="1" t="s">
        <v>35</v>
      </c>
      <c r="B10" s="53">
        <f t="shared" si="3"/>
        <v>136.6</v>
      </c>
      <c r="C10" s="53">
        <v>370.98611957999697</v>
      </c>
      <c r="D10" s="54">
        <v>948.41099999999994</v>
      </c>
      <c r="E10" s="54">
        <f t="shared" si="0"/>
        <v>1455.9971195799969</v>
      </c>
      <c r="F10" s="36">
        <f t="shared" si="1"/>
        <v>1248.4061302767529</v>
      </c>
      <c r="G10" s="36">
        <v>0</v>
      </c>
      <c r="H10" s="36">
        <f t="shared" si="4"/>
        <v>1248.4061302767529</v>
      </c>
      <c r="I10" s="53">
        <v>153.390989303244</v>
      </c>
      <c r="J10" s="54">
        <f t="shared" si="2"/>
        <v>1401.7971195799969</v>
      </c>
      <c r="K10" s="53">
        <v>54.2</v>
      </c>
      <c r="L10" s="55">
        <v>28.55</v>
      </c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</row>
    <row r="11" spans="1:37" x14ac:dyDescent="0.2">
      <c r="A11" s="1" t="s">
        <v>36</v>
      </c>
      <c r="B11" s="53">
        <f t="shared" si="3"/>
        <v>54.2</v>
      </c>
      <c r="C11" s="53">
        <v>361.390168916996</v>
      </c>
      <c r="D11" s="54">
        <v>1095.4849999999999</v>
      </c>
      <c r="E11" s="54">
        <f t="shared" si="0"/>
        <v>1511.0751689169958</v>
      </c>
      <c r="F11" s="36">
        <f t="shared" si="1"/>
        <v>1285.4163390145918</v>
      </c>
      <c r="G11" s="36">
        <v>0</v>
      </c>
      <c r="H11" s="36">
        <f t="shared" si="4"/>
        <v>1285.4163390145918</v>
      </c>
      <c r="I11" s="53">
        <v>147.05882990240403</v>
      </c>
      <c r="J11" s="54">
        <f t="shared" si="2"/>
        <v>1432.4751689169959</v>
      </c>
      <c r="K11" s="53">
        <v>78.599999999999994</v>
      </c>
      <c r="L11" s="55">
        <v>29.03</v>
      </c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</row>
    <row r="12" spans="1:37" x14ac:dyDescent="0.2">
      <c r="A12" s="1" t="s">
        <v>37</v>
      </c>
      <c r="B12" s="53">
        <f t="shared" si="3"/>
        <v>78.599999999999994</v>
      </c>
      <c r="C12" s="53">
        <v>410.55523585860863</v>
      </c>
      <c r="D12" s="54">
        <v>1105.9359999999999</v>
      </c>
      <c r="E12" s="54">
        <f>SUM(B12:D12)</f>
        <v>1595.0912358586086</v>
      </c>
      <c r="F12" s="36">
        <f t="shared" si="1"/>
        <v>1232.2912358586086</v>
      </c>
      <c r="G12" s="36">
        <v>0</v>
      </c>
      <c r="H12" s="36">
        <f t="shared" si="4"/>
        <v>1232.2912358586086</v>
      </c>
      <c r="I12" s="53">
        <v>295</v>
      </c>
      <c r="J12" s="54">
        <f t="shared" si="2"/>
        <v>1527.2912358586086</v>
      </c>
      <c r="K12" s="53">
        <v>67.8</v>
      </c>
      <c r="L12" s="55">
        <v>25.68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</row>
    <row r="13" spans="1:37" x14ac:dyDescent="0.2">
      <c r="A13" s="1" t="s">
        <v>38</v>
      </c>
      <c r="B13" s="53">
        <f t="shared" si="3"/>
        <v>67.8</v>
      </c>
      <c r="C13" s="53">
        <v>567.03583626274815</v>
      </c>
      <c r="D13" s="54">
        <v>1110.0999999999999</v>
      </c>
      <c r="E13" s="54">
        <f t="shared" si="0"/>
        <v>1744.9358362627481</v>
      </c>
      <c r="F13" s="36">
        <f t="shared" si="1"/>
        <v>1283.8358362627482</v>
      </c>
      <c r="G13" s="36">
        <v>0</v>
      </c>
      <c r="H13" s="36">
        <f t="shared" si="4"/>
        <v>1283.8358362627482</v>
      </c>
      <c r="I13" s="53">
        <v>349</v>
      </c>
      <c r="J13" s="54">
        <f t="shared" si="2"/>
        <v>1632.8358362627482</v>
      </c>
      <c r="K13" s="53">
        <v>112.1</v>
      </c>
      <c r="L13" s="55">
        <v>28.83</v>
      </c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</row>
    <row r="14" spans="1:37" x14ac:dyDescent="0.2">
      <c r="A14" s="1" t="s">
        <v>39</v>
      </c>
      <c r="B14" s="53">
        <f t="shared" si="3"/>
        <v>112.1</v>
      </c>
      <c r="C14" s="53">
        <v>636.36348191963134</v>
      </c>
      <c r="D14" s="54">
        <v>1108.104</v>
      </c>
      <c r="E14" s="54">
        <f t="shared" si="0"/>
        <v>1856.5674819196315</v>
      </c>
      <c r="F14" s="36">
        <f t="shared" si="1"/>
        <v>1415.2674819196316</v>
      </c>
      <c r="G14" s="36">
        <v>0</v>
      </c>
      <c r="H14" s="36">
        <f t="shared" si="4"/>
        <v>1415.2674819196316</v>
      </c>
      <c r="I14" s="53">
        <v>272</v>
      </c>
      <c r="J14" s="54">
        <f t="shared" si="2"/>
        <v>1687.2674819196316</v>
      </c>
      <c r="K14" s="53">
        <v>169.3</v>
      </c>
      <c r="L14" s="55">
        <v>22.48</v>
      </c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1:37" x14ac:dyDescent="0.2">
      <c r="A15" s="1" t="s">
        <v>40</v>
      </c>
      <c r="B15" s="53">
        <f t="shared" si="3"/>
        <v>169.3</v>
      </c>
      <c r="C15" s="53">
        <v>700.16255646288084</v>
      </c>
      <c r="D15" s="54">
        <v>1176.954</v>
      </c>
      <c r="E15" s="54">
        <f t="shared" si="0"/>
        <v>2046.4165564628809</v>
      </c>
      <c r="F15" s="36">
        <f t="shared" si="1"/>
        <v>1556.1165564628809</v>
      </c>
      <c r="G15" s="36">
        <v>0</v>
      </c>
      <c r="H15" s="36">
        <f t="shared" si="4"/>
        <v>1556.1165564628809</v>
      </c>
      <c r="I15" s="53">
        <v>284</v>
      </c>
      <c r="J15" s="54">
        <f t="shared" si="2"/>
        <v>1840.1165564628809</v>
      </c>
      <c r="K15" s="53">
        <v>206.3</v>
      </c>
      <c r="L15" s="55">
        <v>17.11</v>
      </c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1:37" x14ac:dyDescent="0.2">
      <c r="A16" s="1" t="s">
        <v>41</v>
      </c>
      <c r="B16" s="53">
        <f t="shared" si="3"/>
        <v>206.3</v>
      </c>
      <c r="C16" s="53">
        <v>759.06192213603731</v>
      </c>
      <c r="D16" s="54">
        <v>1200.4690000000001</v>
      </c>
      <c r="E16" s="54">
        <f t="shared" si="0"/>
        <v>2165.8309221360373</v>
      </c>
      <c r="F16" s="36">
        <f t="shared" si="1"/>
        <v>1869.0309221360371</v>
      </c>
      <c r="G16" s="36">
        <v>0</v>
      </c>
      <c r="H16" s="36">
        <f t="shared" si="4"/>
        <v>1869.0309221360371</v>
      </c>
      <c r="I16" s="53">
        <v>187</v>
      </c>
      <c r="J16" s="54">
        <f t="shared" si="2"/>
        <v>2056.0309221360371</v>
      </c>
      <c r="K16" s="53">
        <v>109.8</v>
      </c>
      <c r="L16" s="55">
        <v>17.559999999999999</v>
      </c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</row>
    <row r="17" spans="1:37" x14ac:dyDescent="0.2">
      <c r="A17" s="1" t="s">
        <v>42</v>
      </c>
      <c r="B17" s="53">
        <f t="shared" si="3"/>
        <v>109.8</v>
      </c>
      <c r="C17" s="53">
        <v>631.29694898677985</v>
      </c>
      <c r="D17" s="54">
        <v>1109.3589999999999</v>
      </c>
      <c r="E17" s="54">
        <f t="shared" si="0"/>
        <v>1850.4559489867797</v>
      </c>
      <c r="F17" s="36">
        <f t="shared" si="1"/>
        <v>1543.0559489867796</v>
      </c>
      <c r="G17" s="36">
        <v>0</v>
      </c>
      <c r="H17" s="36">
        <f t="shared" si="4"/>
        <v>1543.0559489867796</v>
      </c>
      <c r="I17" s="53">
        <v>255</v>
      </c>
      <c r="J17" s="54">
        <f t="shared" si="2"/>
        <v>1798.0559489867796</v>
      </c>
      <c r="K17" s="53">
        <v>52.4</v>
      </c>
      <c r="L17" s="55">
        <v>23.45</v>
      </c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</row>
    <row r="18" spans="1:37" x14ac:dyDescent="0.2">
      <c r="A18" s="1" t="s">
        <v>43</v>
      </c>
      <c r="B18" s="53">
        <f t="shared" si="3"/>
        <v>52.4</v>
      </c>
      <c r="C18" s="53">
        <v>535.30659714701835</v>
      </c>
      <c r="D18" s="54">
        <v>981.88800000000003</v>
      </c>
      <c r="E18" s="54">
        <f t="shared" si="0"/>
        <v>1569.5945971470182</v>
      </c>
      <c r="F18" s="36">
        <f t="shared" si="1"/>
        <v>1333.0095971470182</v>
      </c>
      <c r="G18" s="36">
        <v>0</v>
      </c>
      <c r="H18" s="36">
        <f t="shared" si="4"/>
        <v>1333.0095971470182</v>
      </c>
      <c r="I18" s="53">
        <v>160.52799999999999</v>
      </c>
      <c r="J18" s="54">
        <f t="shared" si="2"/>
        <v>1493.5375971470182</v>
      </c>
      <c r="K18" s="53">
        <v>76.057000000000002</v>
      </c>
      <c r="L18" s="55">
        <v>29.75</v>
      </c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1:37" x14ac:dyDescent="0.2">
      <c r="A19" s="1" t="s">
        <v>44</v>
      </c>
      <c r="B19" s="53">
        <f t="shared" si="3"/>
        <v>76.057000000000002</v>
      </c>
      <c r="C19" s="53">
        <v>637.96903746526107</v>
      </c>
      <c r="D19" s="54">
        <v>1223.451</v>
      </c>
      <c r="E19" s="54">
        <f t="shared" si="0"/>
        <v>1937.4770374652612</v>
      </c>
      <c r="F19" s="36">
        <f t="shared" si="1"/>
        <v>1568.0760374652614</v>
      </c>
      <c r="G19" s="36">
        <v>0</v>
      </c>
      <c r="H19" s="36">
        <f t="shared" si="4"/>
        <v>1568.0760374652614</v>
      </c>
      <c r="I19" s="53">
        <v>278.00299999999999</v>
      </c>
      <c r="J19" s="54">
        <f t="shared" si="2"/>
        <v>1846.0790374652613</v>
      </c>
      <c r="K19" s="53">
        <v>91.397999999999996</v>
      </c>
      <c r="L19" s="55">
        <v>33.76</v>
      </c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</row>
    <row r="20" spans="1:37" x14ac:dyDescent="0.2">
      <c r="A20" s="1" t="s">
        <v>45</v>
      </c>
      <c r="B20" s="53">
        <f t="shared" si="3"/>
        <v>91.397999999999996</v>
      </c>
      <c r="C20" s="53">
        <v>832.25867613789922</v>
      </c>
      <c r="D20" s="54">
        <v>1134.037</v>
      </c>
      <c r="E20" s="54">
        <f t="shared" si="0"/>
        <v>2057.6936761378993</v>
      </c>
      <c r="F20" s="36">
        <f t="shared" si="1"/>
        <v>1661.2026761378993</v>
      </c>
      <c r="G20" s="36">
        <v>0</v>
      </c>
      <c r="H20" s="36">
        <f t="shared" si="4"/>
        <v>1661.2026761378993</v>
      </c>
      <c r="I20" s="53">
        <v>268.50700000000001</v>
      </c>
      <c r="J20" s="54">
        <f t="shared" si="2"/>
        <v>1929.7096761378994</v>
      </c>
      <c r="K20" s="53">
        <v>127.98399999999999</v>
      </c>
      <c r="L20" s="55">
        <v>30.78</v>
      </c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</row>
    <row r="21" spans="1:37" x14ac:dyDescent="0.2">
      <c r="A21" s="1" t="s">
        <v>46</v>
      </c>
      <c r="B21" s="53">
        <f t="shared" si="3"/>
        <v>127.98399999999999</v>
      </c>
      <c r="C21" s="53">
        <v>928.17222296226657</v>
      </c>
      <c r="D21" s="54">
        <v>1600.1410000000001</v>
      </c>
      <c r="E21" s="54">
        <f t="shared" si="0"/>
        <v>2656.2972229622665</v>
      </c>
      <c r="F21" s="36">
        <f t="shared" si="1"/>
        <v>1921.3517029622665</v>
      </c>
      <c r="G21" s="36">
        <v>0</v>
      </c>
      <c r="H21" s="36">
        <f t="shared" si="4"/>
        <v>1921.3517029622665</v>
      </c>
      <c r="I21" s="53">
        <v>471.44551999999999</v>
      </c>
      <c r="J21" s="54">
        <f t="shared" si="2"/>
        <v>2392.7972229622665</v>
      </c>
      <c r="K21" s="53">
        <v>263.5</v>
      </c>
      <c r="L21" s="55">
        <v>31</v>
      </c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</row>
    <row r="22" spans="1:37" x14ac:dyDescent="0.2">
      <c r="A22" s="1" t="s">
        <v>47</v>
      </c>
      <c r="B22" s="53">
        <f t="shared" si="3"/>
        <v>263.5</v>
      </c>
      <c r="C22" s="53">
        <v>932.35848317969794</v>
      </c>
      <c r="D22" s="54">
        <v>1569.883</v>
      </c>
      <c r="E22" s="54">
        <f t="shared" si="0"/>
        <v>2765.7414831796978</v>
      </c>
      <c r="F22" s="36">
        <f t="shared" si="1"/>
        <v>1986.8334831796979</v>
      </c>
      <c r="G22" s="36">
        <v>0</v>
      </c>
      <c r="H22" s="36">
        <f t="shared" si="4"/>
        <v>1986.8334831796979</v>
      </c>
      <c r="I22" s="53">
        <v>629.70799999999997</v>
      </c>
      <c r="J22" s="54">
        <f t="shared" si="2"/>
        <v>2616.5414831796979</v>
      </c>
      <c r="K22" s="53">
        <v>149.19999999999999</v>
      </c>
      <c r="L22" s="55">
        <v>40.57</v>
      </c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x14ac:dyDescent="0.2">
      <c r="A23" s="1" t="s">
        <v>48</v>
      </c>
      <c r="B23" s="53">
        <f t="shared" si="3"/>
        <v>149.19999999999999</v>
      </c>
      <c r="C23" s="53">
        <v>1015.0025294441491</v>
      </c>
      <c r="D23" s="54">
        <v>2241.0810000000001</v>
      </c>
      <c r="E23" s="54">
        <f t="shared" si="0"/>
        <v>3405.2835294441493</v>
      </c>
      <c r="F23" s="36">
        <f t="shared" si="1"/>
        <v>2923.7785294441492</v>
      </c>
      <c r="G23" s="36">
        <v>0</v>
      </c>
      <c r="H23" s="36">
        <f t="shared" si="4"/>
        <v>2923.7785294441492</v>
      </c>
      <c r="I23" s="53">
        <v>348.505</v>
      </c>
      <c r="J23" s="54">
        <f t="shared" si="2"/>
        <v>3272.2835294441493</v>
      </c>
      <c r="K23" s="53">
        <v>133</v>
      </c>
      <c r="L23" s="55">
        <v>65.64</v>
      </c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x14ac:dyDescent="0.2">
      <c r="A24" s="1" t="s">
        <v>49</v>
      </c>
      <c r="B24" s="53">
        <f t="shared" si="3"/>
        <v>133</v>
      </c>
      <c r="C24" s="53">
        <v>1103</v>
      </c>
      <c r="D24" s="54">
        <v>2315.7150000000001</v>
      </c>
      <c r="E24" s="54">
        <f t="shared" si="0"/>
        <v>3551.7150000000001</v>
      </c>
      <c r="F24" s="36">
        <f t="shared" si="1"/>
        <v>2831.1909999999998</v>
      </c>
      <c r="G24" s="36">
        <v>150</v>
      </c>
      <c r="H24" s="36">
        <f t="shared" si="4"/>
        <v>2681.1909999999998</v>
      </c>
      <c r="I24" s="53">
        <v>548.72400000000005</v>
      </c>
      <c r="J24" s="54">
        <f t="shared" si="2"/>
        <v>3379.915</v>
      </c>
      <c r="K24" s="53">
        <v>171.8</v>
      </c>
      <c r="L24" s="55">
        <v>39.54</v>
      </c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</row>
    <row r="25" spans="1:37" x14ac:dyDescent="0.2">
      <c r="A25" s="39" t="s">
        <v>50</v>
      </c>
      <c r="B25" s="53">
        <f t="shared" si="3"/>
        <v>171.8</v>
      </c>
      <c r="C25" s="53">
        <v>1072</v>
      </c>
      <c r="D25" s="54">
        <v>2353.2559999999999</v>
      </c>
      <c r="E25" s="54">
        <f t="shared" si="0"/>
        <v>3597.0559999999996</v>
      </c>
      <c r="F25" s="36">
        <f t="shared" si="1"/>
        <v>2850.2299999999996</v>
      </c>
      <c r="G25" s="36">
        <v>311</v>
      </c>
      <c r="H25" s="36">
        <f t="shared" si="4"/>
        <v>2539.2299999999996</v>
      </c>
      <c r="I25" s="53">
        <v>553.09400000000005</v>
      </c>
      <c r="J25" s="54">
        <f t="shared" si="2"/>
        <v>3403.3239999999996</v>
      </c>
      <c r="K25" s="53">
        <v>193.732</v>
      </c>
      <c r="L25" s="55">
        <v>42.88</v>
      </c>
      <c r="M25" s="36"/>
      <c r="O25" s="36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</row>
    <row r="26" spans="1:37" x14ac:dyDescent="0.2">
      <c r="A26" s="39" t="s">
        <v>78</v>
      </c>
      <c r="B26" s="53">
        <f t="shared" si="3"/>
        <v>193.732</v>
      </c>
      <c r="C26" s="53">
        <v>1136</v>
      </c>
      <c r="D26" s="54">
        <v>3132.098</v>
      </c>
      <c r="E26" s="54">
        <f t="shared" si="0"/>
        <v>4461.83</v>
      </c>
      <c r="F26" s="36">
        <f t="shared" si="1"/>
        <v>3652.196629628148</v>
      </c>
      <c r="G26" s="36">
        <v>645</v>
      </c>
      <c r="H26" s="36">
        <f t="shared" si="4"/>
        <v>3007.196629628148</v>
      </c>
      <c r="I26" s="53">
        <v>510.63337037185198</v>
      </c>
      <c r="J26" s="54">
        <f t="shared" si="2"/>
        <v>4162.83</v>
      </c>
      <c r="K26" s="53">
        <v>299</v>
      </c>
      <c r="L26" s="55">
        <v>58.68</v>
      </c>
      <c r="M26" s="36"/>
      <c r="O26" s="36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x14ac:dyDescent="0.2">
      <c r="A27" s="39" t="s">
        <v>52</v>
      </c>
      <c r="B27" s="53">
        <f t="shared" si="3"/>
        <v>299</v>
      </c>
      <c r="C27" s="53">
        <v>1099</v>
      </c>
      <c r="D27" s="54">
        <v>3289.0949999999998</v>
      </c>
      <c r="E27" s="54">
        <f t="shared" si="0"/>
        <v>4687.0949999999993</v>
      </c>
      <c r="F27" s="36">
        <f t="shared" si="1"/>
        <v>3835.1546474462134</v>
      </c>
      <c r="G27" s="36">
        <v>964</v>
      </c>
      <c r="H27" s="36">
        <f t="shared" si="4"/>
        <v>2871.1546474462134</v>
      </c>
      <c r="I27" s="53">
        <v>663.94035255378606</v>
      </c>
      <c r="J27" s="54">
        <f t="shared" si="2"/>
        <v>4499.0949999999993</v>
      </c>
      <c r="K27" s="53">
        <v>188</v>
      </c>
      <c r="L27" s="55">
        <v>57.19</v>
      </c>
      <c r="M27" s="36"/>
      <c r="O27" s="36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x14ac:dyDescent="0.2">
      <c r="A28" s="39" t="s">
        <v>53</v>
      </c>
      <c r="B28" s="53">
        <f t="shared" si="3"/>
        <v>188</v>
      </c>
      <c r="C28" s="53">
        <v>1273.1199999999999</v>
      </c>
      <c r="D28" s="54">
        <v>2760.8609999999999</v>
      </c>
      <c r="E28" s="54">
        <f t="shared" si="0"/>
        <v>4221.9809999999998</v>
      </c>
      <c r="F28" s="36">
        <f t="shared" si="1"/>
        <v>3606.7881178921789</v>
      </c>
      <c r="G28" s="36">
        <v>429</v>
      </c>
      <c r="H28" s="36">
        <f t="shared" si="4"/>
        <v>3177.7881178921789</v>
      </c>
      <c r="I28" s="53">
        <v>475.19288210782082</v>
      </c>
      <c r="J28" s="54">
        <f t="shared" si="2"/>
        <v>4081.9809999999998</v>
      </c>
      <c r="K28" s="53">
        <v>140</v>
      </c>
      <c r="L28" s="55">
        <v>56.17</v>
      </c>
      <c r="M28" s="36"/>
      <c r="O28" s="36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x14ac:dyDescent="0.2">
      <c r="A29" s="39" t="s">
        <v>54</v>
      </c>
      <c r="B29" s="53">
        <f>+K28</f>
        <v>140</v>
      </c>
      <c r="C29" s="53">
        <v>1560.68</v>
      </c>
      <c r="D29" s="54">
        <v>3385.7260000000001</v>
      </c>
      <c r="E29" s="54">
        <f t="shared" si="0"/>
        <v>5086.4059999999999</v>
      </c>
      <c r="F29" s="36">
        <f t="shared" si="1"/>
        <v>4549.0029999999997</v>
      </c>
      <c r="G29" s="36">
        <v>974.3</v>
      </c>
      <c r="H29" s="36">
        <f t="shared" si="4"/>
        <v>3574.7029999999995</v>
      </c>
      <c r="I29" s="53">
        <v>262.40300000000002</v>
      </c>
      <c r="J29" s="54">
        <f t="shared" si="2"/>
        <v>4811.4059999999999</v>
      </c>
      <c r="K29" s="53">
        <v>275</v>
      </c>
      <c r="L29" s="55">
        <v>43.7</v>
      </c>
      <c r="M29" s="36"/>
      <c r="O29" s="36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x14ac:dyDescent="0.2">
      <c r="A30" s="39" t="s">
        <v>79</v>
      </c>
      <c r="B30" s="53">
        <f>+K29</f>
        <v>275</v>
      </c>
      <c r="C30" s="53">
        <v>1552</v>
      </c>
      <c r="D30" s="54">
        <v>3691.9270000000001</v>
      </c>
      <c r="E30" s="54">
        <f t="shared" si="0"/>
        <v>5518.9269999999997</v>
      </c>
      <c r="F30" s="36">
        <f t="shared" si="1"/>
        <v>5010.5288562992855</v>
      </c>
      <c r="G30" s="36">
        <v>935.18000000000006</v>
      </c>
      <c r="H30" s="36">
        <f t="shared" si="4"/>
        <v>4075.3488562992852</v>
      </c>
      <c r="I30" s="53">
        <v>241.398143700714</v>
      </c>
      <c r="J30" s="54">
        <f t="shared" si="2"/>
        <v>5251.9269999999997</v>
      </c>
      <c r="K30" s="53">
        <v>267</v>
      </c>
      <c r="L30" s="55">
        <v>37.81</v>
      </c>
      <c r="M30" s="36"/>
      <c r="O30" s="36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x14ac:dyDescent="0.2">
      <c r="A31" s="39" t="s">
        <v>80</v>
      </c>
      <c r="B31" s="53">
        <f>+K30</f>
        <v>267</v>
      </c>
      <c r="C31" s="53">
        <v>1587.894</v>
      </c>
      <c r="D31" s="54">
        <v>3962.056</v>
      </c>
      <c r="E31" s="54">
        <f t="shared" si="0"/>
        <v>5816.95</v>
      </c>
      <c r="F31" s="36">
        <f t="shared" si="1"/>
        <v>5318.7179779199996</v>
      </c>
      <c r="G31" s="36">
        <v>1008.07</v>
      </c>
      <c r="H31" s="36">
        <f t="shared" si="4"/>
        <v>4310.6479779199999</v>
      </c>
      <c r="I31" s="53">
        <v>245.60302208000002</v>
      </c>
      <c r="J31" s="54">
        <f t="shared" si="2"/>
        <v>5564.3209999999999</v>
      </c>
      <c r="K31" s="53">
        <v>252.62899999999999</v>
      </c>
      <c r="L31" s="55">
        <v>35.270000000000003</v>
      </c>
      <c r="M31" s="36"/>
      <c r="O31" s="36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x14ac:dyDescent="0.2">
      <c r="A32" s="39" t="s">
        <v>57</v>
      </c>
      <c r="B32" s="53">
        <f t="shared" ref="B32:B33" si="5">+K31</f>
        <v>252.62899999999999</v>
      </c>
      <c r="C32" s="53">
        <v>1751.6469999999999</v>
      </c>
      <c r="D32" s="54">
        <v>4410.2420000000002</v>
      </c>
      <c r="E32" s="54">
        <f t="shared" si="0"/>
        <v>6414.518</v>
      </c>
      <c r="F32" s="36">
        <f t="shared" si="1"/>
        <v>5848.5610731200004</v>
      </c>
      <c r="G32" s="36">
        <v>1294.3699999999999</v>
      </c>
      <c r="H32" s="36">
        <f t="shared" si="4"/>
        <v>4554.1910731200005</v>
      </c>
      <c r="I32" s="53">
        <v>271.14992688000007</v>
      </c>
      <c r="J32" s="54">
        <f t="shared" si="2"/>
        <v>6119.7110000000002</v>
      </c>
      <c r="K32" s="53">
        <v>294.80700000000002</v>
      </c>
      <c r="L32" s="55">
        <v>38.729999999999997</v>
      </c>
      <c r="M32" s="36"/>
      <c r="O32" s="36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x14ac:dyDescent="0.2">
      <c r="A33" s="56" t="s">
        <v>81</v>
      </c>
      <c r="B33" s="57">
        <f t="shared" si="5"/>
        <v>294.80700000000002</v>
      </c>
      <c r="C33" s="57">
        <v>1654.492</v>
      </c>
      <c r="D33" s="58">
        <v>4083.0520000000001</v>
      </c>
      <c r="E33" s="54">
        <f t="shared" si="0"/>
        <v>6032.3510000000006</v>
      </c>
      <c r="F33" s="36">
        <f t="shared" si="1"/>
        <v>5606.9610000000002</v>
      </c>
      <c r="G33" s="42">
        <v>1384.37</v>
      </c>
      <c r="H33" s="42">
        <f t="shared" si="4"/>
        <v>4222.5910000000003</v>
      </c>
      <c r="I33" s="57">
        <v>230.822</v>
      </c>
      <c r="J33" s="58">
        <f t="shared" si="2"/>
        <v>5837.7830000000004</v>
      </c>
      <c r="K33" s="57">
        <v>194.56799999999998</v>
      </c>
      <c r="L33" s="59">
        <v>38.269999999999996</v>
      </c>
      <c r="M33" s="36"/>
      <c r="O33" s="36"/>
      <c r="R33" s="53"/>
      <c r="S33" s="53"/>
      <c r="T33" s="53"/>
      <c r="U33" s="53"/>
      <c r="V33" s="53"/>
      <c r="W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</row>
    <row r="34" spans="1:37" x14ac:dyDescent="0.2">
      <c r="A34" s="56" t="s">
        <v>82</v>
      </c>
      <c r="B34" s="57">
        <v>194.56800000000001</v>
      </c>
      <c r="C34" s="57">
        <v>1531.4369999999999</v>
      </c>
      <c r="D34" s="58">
        <v>3911.411028611843</v>
      </c>
      <c r="E34" s="54">
        <f t="shared" si="0"/>
        <v>5637.4160286118431</v>
      </c>
      <c r="F34" s="36">
        <v>5280.5102391286246</v>
      </c>
      <c r="G34" s="42">
        <v>1100</v>
      </c>
      <c r="H34" s="42">
        <v>4180.5102391286246</v>
      </c>
      <c r="I34" s="57">
        <v>198.97578948321799</v>
      </c>
      <c r="J34" s="58">
        <f t="shared" si="2"/>
        <v>5479.4860286118428</v>
      </c>
      <c r="K34" s="57">
        <v>157.93</v>
      </c>
      <c r="L34" s="59">
        <v>36.090000000000003</v>
      </c>
      <c r="M34" s="36"/>
      <c r="O34" s="36"/>
      <c r="R34" s="53"/>
      <c r="S34" s="53"/>
      <c r="T34" s="53"/>
      <c r="U34" s="53"/>
      <c r="V34" s="53"/>
      <c r="W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x14ac:dyDescent="0.2">
      <c r="A35" s="56" t="s">
        <v>83</v>
      </c>
      <c r="B35" s="57">
        <v>157.93</v>
      </c>
      <c r="C35" s="57">
        <v>1810.0920000000001</v>
      </c>
      <c r="D35" s="58">
        <v>4029.0047173135958</v>
      </c>
      <c r="E35" s="54">
        <f t="shared" si="0"/>
        <v>5997.0267173135962</v>
      </c>
      <c r="F35" s="36">
        <v>5630.7660430060341</v>
      </c>
      <c r="G35" s="42">
        <v>1317.6</v>
      </c>
      <c r="H35" s="42">
        <v>4313.1660430060347</v>
      </c>
      <c r="I35" s="57">
        <v>234.38467430756199</v>
      </c>
      <c r="J35" s="58">
        <f t="shared" si="2"/>
        <v>5865.150717313596</v>
      </c>
      <c r="K35" s="57">
        <v>131.876</v>
      </c>
      <c r="L35" s="59">
        <v>37.869999999999997</v>
      </c>
      <c r="M35" s="36"/>
      <c r="O35" s="36"/>
      <c r="R35" s="53"/>
      <c r="S35" s="53"/>
      <c r="T35" s="53"/>
      <c r="U35" s="53"/>
      <c r="V35" s="53"/>
      <c r="W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x14ac:dyDescent="0.2">
      <c r="A36" s="56" t="s">
        <v>61</v>
      </c>
      <c r="B36" s="57">
        <v>131.876</v>
      </c>
      <c r="C36" s="57">
        <v>1787.7819999999999</v>
      </c>
      <c r="D36" s="58">
        <v>4117.1210583501133</v>
      </c>
      <c r="E36" s="54">
        <f t="shared" si="0"/>
        <v>6036.7790583501137</v>
      </c>
      <c r="F36" s="36">
        <v>5586.2581310463484</v>
      </c>
      <c r="G36" s="42">
        <v>1150</v>
      </c>
      <c r="H36" s="42">
        <v>4436.2581310463484</v>
      </c>
      <c r="I36" s="57">
        <v>312.12892730376598</v>
      </c>
      <c r="J36" s="58">
        <f t="shared" si="2"/>
        <v>5898.3870583501139</v>
      </c>
      <c r="K36" s="57">
        <v>138.392</v>
      </c>
      <c r="L36" s="59">
        <v>70.459999999999994</v>
      </c>
      <c r="M36" s="36"/>
      <c r="O36" s="36"/>
      <c r="R36" s="53"/>
      <c r="S36" s="53"/>
      <c r="T36" s="53"/>
      <c r="U36" s="53"/>
      <c r="V36" s="53"/>
      <c r="W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</row>
    <row r="37" spans="1:37" x14ac:dyDescent="0.2">
      <c r="A37" s="56" t="s">
        <v>62</v>
      </c>
      <c r="B37" s="57">
        <v>138.392</v>
      </c>
      <c r="C37" s="57">
        <v>1475.2470000000001</v>
      </c>
      <c r="D37" s="58">
        <v>4418.5811554089141</v>
      </c>
      <c r="E37" s="54">
        <f t="shared" si="0"/>
        <v>6032.2201554089143</v>
      </c>
      <c r="F37" s="36">
        <v>5645.2524772471343</v>
      </c>
      <c r="G37" s="42">
        <v>1335</v>
      </c>
      <c r="H37" s="42">
        <v>4310.2524772471343</v>
      </c>
      <c r="I37" s="57">
        <v>217.41767816178</v>
      </c>
      <c r="J37" s="58">
        <f t="shared" si="2"/>
        <v>5862.6701554089141</v>
      </c>
      <c r="K37" s="57">
        <v>169.55</v>
      </c>
      <c r="L37" s="59">
        <v>90.52</v>
      </c>
      <c r="M37" s="36"/>
      <c r="O37" s="36"/>
      <c r="R37" s="53"/>
      <c r="S37" s="53"/>
      <c r="T37" s="53"/>
      <c r="U37" s="53"/>
      <c r="V37" s="53"/>
      <c r="W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x14ac:dyDescent="0.2">
      <c r="A38" s="56" t="s">
        <v>104</v>
      </c>
      <c r="B38" s="57">
        <v>169.55</v>
      </c>
      <c r="C38" s="57">
        <v>1788.2819999999999</v>
      </c>
      <c r="D38" s="58">
        <v>6270.8722318558748</v>
      </c>
      <c r="E38" s="54">
        <f t="shared" si="0"/>
        <v>8228.7042318558742</v>
      </c>
      <c r="F38" s="36">
        <v>7922.6446325352345</v>
      </c>
      <c r="G38" s="42">
        <v>2914.3020000000001</v>
      </c>
      <c r="H38" s="42">
        <v>5008.3426325352339</v>
      </c>
      <c r="I38" s="57">
        <v>146.98659932064001</v>
      </c>
      <c r="J38" s="58">
        <f t="shared" si="2"/>
        <v>8069.6312318558739</v>
      </c>
      <c r="K38" s="57">
        <v>159.07300000000001</v>
      </c>
      <c r="L38" s="59">
        <v>73.14</v>
      </c>
      <c r="M38" s="36"/>
      <c r="O38" s="36"/>
      <c r="R38" s="53"/>
      <c r="S38" s="53"/>
      <c r="T38" s="53"/>
      <c r="U38" s="53"/>
      <c r="V38" s="53"/>
      <c r="W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x14ac:dyDescent="0.2">
      <c r="A39" s="56" t="s">
        <v>98</v>
      </c>
      <c r="B39" s="57">
        <v>159.07300000000001</v>
      </c>
      <c r="C39" s="57">
        <v>1912.8689999999999</v>
      </c>
      <c r="D39" s="58">
        <v>7251.4619177604354</v>
      </c>
      <c r="E39" s="54">
        <f t="shared" si="0"/>
        <v>9323.4039177604354</v>
      </c>
      <c r="F39" s="36">
        <v>9058.5531697763054</v>
      </c>
      <c r="G39" s="42">
        <v>4336.8987146988011</v>
      </c>
      <c r="H39" s="42">
        <v>4721.6544550775043</v>
      </c>
      <c r="I39" s="57">
        <v>143.76674798413001</v>
      </c>
      <c r="J39" s="58">
        <f t="shared" si="2"/>
        <v>9202.3199177604347</v>
      </c>
      <c r="K39" s="57">
        <v>121.084</v>
      </c>
      <c r="L39" s="59">
        <v>55.48</v>
      </c>
      <c r="M39" s="36"/>
      <c r="O39" s="36"/>
      <c r="R39" s="53"/>
      <c r="S39" s="53"/>
      <c r="T39" s="53"/>
      <c r="U39" s="53"/>
      <c r="V39" s="53"/>
      <c r="W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</row>
    <row r="40" spans="1:37" x14ac:dyDescent="0.2">
      <c r="A40" s="56" t="s">
        <v>105</v>
      </c>
      <c r="B40" s="57">
        <v>121.084</v>
      </c>
      <c r="C40" s="57">
        <v>1935.5</v>
      </c>
      <c r="D40" s="58">
        <v>7793.3409616999998</v>
      </c>
      <c r="E40" s="54">
        <f t="shared" si="0"/>
        <v>9849.9249616999987</v>
      </c>
      <c r="F40" s="36">
        <f>SUM(G40:H40)</f>
        <v>9620</v>
      </c>
      <c r="G40" s="42">
        <v>4800</v>
      </c>
      <c r="H40" s="42">
        <v>4820</v>
      </c>
      <c r="I40" s="57">
        <v>110</v>
      </c>
      <c r="J40" s="58">
        <f>SUM(F40,I40)</f>
        <v>9730</v>
      </c>
      <c r="K40" s="57">
        <v>120</v>
      </c>
      <c r="L40" s="59">
        <v>50</v>
      </c>
      <c r="M40" s="36"/>
      <c r="O40" s="36"/>
      <c r="R40" s="53"/>
      <c r="S40" s="53"/>
      <c r="T40" s="53"/>
      <c r="U40" s="53"/>
      <c r="V40" s="53"/>
      <c r="W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</row>
    <row r="41" spans="1:37" x14ac:dyDescent="0.2">
      <c r="A41" s="70" t="s">
        <v>84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37" ht="10.35" customHeight="1" x14ac:dyDescent="0.2">
      <c r="A42" s="46" t="s">
        <v>85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spans="1:37" x14ac:dyDescent="0.2">
      <c r="A43" s="46" t="s">
        <v>86</v>
      </c>
    </row>
    <row r="44" spans="1:37" x14ac:dyDescent="0.2">
      <c r="A44" s="46" t="s">
        <v>87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37" x14ac:dyDescent="0.2">
      <c r="A45" t="s">
        <v>88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 spans="1:37" x14ac:dyDescent="0.2">
      <c r="A46" t="s">
        <v>89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37" x14ac:dyDescent="0.2">
      <c r="K47" t="s">
        <v>112</v>
      </c>
      <c r="L47" s="69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1:37" x14ac:dyDescent="0.2"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13:23" x14ac:dyDescent="0.2"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 spans="13:23" x14ac:dyDescent="0.2"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 spans="13:23" x14ac:dyDescent="0.2"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</row>
    <row r="52" spans="13:23" x14ac:dyDescent="0.2"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</row>
  </sheetData>
  <pageMargins left="0.75" right="0.75" top="1" bottom="1" header="0.5" footer="0.5"/>
  <pageSetup scale="74" firstPageNumber="26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57A8-3E1F-4633-B96F-C9DB7F8C6D3F}">
  <sheetPr>
    <pageSetUpPr fitToPage="1"/>
  </sheetPr>
  <dimension ref="A1:AB49"/>
  <sheetViews>
    <sheetView zoomScaleNormal="100" zoomScaleSheetLayoutView="100" workbookViewId="0">
      <pane ySplit="5" topLeftCell="A6" activePane="bottomLeft" state="frozen"/>
      <selection activeCell="S24" sqref="S24"/>
      <selection pane="bottomLeft"/>
    </sheetView>
  </sheetViews>
  <sheetFormatPr defaultRowHeight="10.199999999999999" x14ac:dyDescent="0.2"/>
  <cols>
    <col min="1" max="1" width="10.85546875" customWidth="1"/>
    <col min="2" max="9" width="11.85546875" style="16" customWidth="1"/>
    <col min="10" max="10" width="14.85546875" style="16" customWidth="1"/>
    <col min="11" max="11" width="10.7109375" customWidth="1"/>
    <col min="12" max="12" width="9.42578125" customWidth="1"/>
    <col min="15" max="15" width="11" customWidth="1"/>
  </cols>
  <sheetData>
    <row r="1" spans="1:28" x14ac:dyDescent="0.2">
      <c r="A1" s="14" t="s">
        <v>107</v>
      </c>
      <c r="B1" s="25"/>
      <c r="C1" s="25"/>
      <c r="D1" s="25"/>
      <c r="E1" s="25"/>
      <c r="F1" s="25"/>
      <c r="G1" s="25"/>
      <c r="H1" s="25"/>
      <c r="I1" s="25"/>
      <c r="J1" s="25"/>
    </row>
    <row r="2" spans="1:28" x14ac:dyDescent="0.2">
      <c r="A2" s="16" t="s">
        <v>4</v>
      </c>
      <c r="B2" s="17"/>
      <c r="C2" s="17" t="s">
        <v>8</v>
      </c>
      <c r="D2" s="17"/>
      <c r="E2" s="17"/>
      <c r="F2" s="18"/>
      <c r="G2" s="17" t="s">
        <v>9</v>
      </c>
      <c r="H2" s="19"/>
      <c r="I2" s="50"/>
      <c r="J2" s="18" t="s">
        <v>10</v>
      </c>
    </row>
    <row r="3" spans="1:28" x14ac:dyDescent="0.2">
      <c r="A3" s="16" t="s">
        <v>11</v>
      </c>
      <c r="B3" s="16" t="s">
        <v>12</v>
      </c>
      <c r="C3" s="16" t="s">
        <v>66</v>
      </c>
      <c r="D3" s="16" t="s">
        <v>14</v>
      </c>
      <c r="E3" s="16" t="s">
        <v>15</v>
      </c>
      <c r="F3" s="20" t="s">
        <v>90</v>
      </c>
      <c r="G3" s="16" t="s">
        <v>17</v>
      </c>
      <c r="H3" s="24" t="s">
        <v>15</v>
      </c>
      <c r="I3" s="16" t="s">
        <v>70</v>
      </c>
      <c r="J3" s="20" t="s">
        <v>91</v>
      </c>
    </row>
    <row r="4" spans="1:28" x14ac:dyDescent="0.2">
      <c r="A4" s="60" t="s">
        <v>72</v>
      </c>
      <c r="B4" s="25" t="s">
        <v>73</v>
      </c>
      <c r="C4" s="25"/>
      <c r="D4" s="25"/>
      <c r="E4" s="25"/>
      <c r="F4" s="26"/>
      <c r="G4" s="25"/>
      <c r="H4" s="27"/>
      <c r="I4" s="25" t="s">
        <v>24</v>
      </c>
      <c r="J4" s="26" t="s">
        <v>92</v>
      </c>
    </row>
    <row r="5" spans="1:28" x14ac:dyDescent="0.2">
      <c r="A5" s="28"/>
      <c r="B5" s="30"/>
      <c r="C5" s="31"/>
      <c r="D5" s="31"/>
      <c r="E5" s="31" t="s">
        <v>93</v>
      </c>
      <c r="F5" s="31"/>
      <c r="G5" s="31"/>
      <c r="H5" s="31"/>
      <c r="I5" s="31"/>
      <c r="J5" s="30" t="s">
        <v>94</v>
      </c>
    </row>
    <row r="7" spans="1:28" x14ac:dyDescent="0.2">
      <c r="A7" s="1" t="s">
        <v>32</v>
      </c>
      <c r="B7" s="50">
        <v>6</v>
      </c>
      <c r="C7" s="50">
        <v>28.838142016943259</v>
      </c>
      <c r="D7" s="50">
        <v>621.36742842568799</v>
      </c>
      <c r="E7" s="50">
        <f t="shared" ref="E7:E14" si="0">SUM(B7:D7)</f>
        <v>656.20557044263126</v>
      </c>
      <c r="F7" s="50">
        <f t="shared" ref="F7:F33" si="1">+H7-G7</f>
        <v>650.20557044263126</v>
      </c>
      <c r="G7" s="50">
        <v>0</v>
      </c>
      <c r="H7" s="50">
        <f t="shared" ref="H7:H39" si="2">+E7-I7</f>
        <v>650.20557044263126</v>
      </c>
      <c r="I7" s="50">
        <v>6</v>
      </c>
      <c r="J7" s="55">
        <v>130.63999999999999</v>
      </c>
      <c r="U7" s="53"/>
      <c r="V7" s="53"/>
      <c r="W7" s="53"/>
      <c r="X7" s="53"/>
      <c r="Y7" s="53"/>
      <c r="Z7" s="53"/>
      <c r="AA7" s="53"/>
      <c r="AB7" s="53"/>
    </row>
    <row r="8" spans="1:28" x14ac:dyDescent="0.2">
      <c r="A8" s="1" t="s">
        <v>33</v>
      </c>
      <c r="B8" s="50">
        <f t="shared" ref="B8:B33" si="3">+I7</f>
        <v>6</v>
      </c>
      <c r="C8" s="50">
        <v>96.974640250672678</v>
      </c>
      <c r="D8" s="50">
        <v>603.4539134604961</v>
      </c>
      <c r="E8" s="50">
        <f t="shared" si="0"/>
        <v>706.42855371116877</v>
      </c>
      <c r="F8" s="50">
        <f t="shared" si="1"/>
        <v>700.42855371116877</v>
      </c>
      <c r="G8" s="50">
        <v>0</v>
      </c>
      <c r="H8" s="50">
        <f t="shared" si="2"/>
        <v>700.42855371116877</v>
      </c>
      <c r="I8" s="50">
        <v>6</v>
      </c>
      <c r="J8" s="55">
        <v>138</v>
      </c>
      <c r="U8" s="53"/>
      <c r="V8" s="53"/>
      <c r="W8" s="53"/>
      <c r="X8" s="53"/>
      <c r="Y8" s="53"/>
      <c r="Z8" s="53"/>
      <c r="AA8" s="53"/>
      <c r="AB8" s="53"/>
    </row>
    <row r="9" spans="1:28" x14ac:dyDescent="0.2">
      <c r="A9" s="1" t="s">
        <v>34</v>
      </c>
      <c r="B9" s="50">
        <f t="shared" si="3"/>
        <v>6</v>
      </c>
      <c r="C9" s="50">
        <v>247.86450101494103</v>
      </c>
      <c r="D9" s="50">
        <v>779.89454544393016</v>
      </c>
      <c r="E9" s="50">
        <f t="shared" si="0"/>
        <v>1033.7590464588711</v>
      </c>
      <c r="F9" s="50">
        <f t="shared" si="1"/>
        <v>1027.7590464588711</v>
      </c>
      <c r="G9" s="50">
        <v>0</v>
      </c>
      <c r="H9" s="50">
        <f t="shared" si="2"/>
        <v>1027.7590464588711</v>
      </c>
      <c r="I9" s="50">
        <v>6</v>
      </c>
      <c r="J9" s="55">
        <v>129</v>
      </c>
      <c r="U9" s="53"/>
      <c r="V9" s="53"/>
      <c r="W9" s="53"/>
      <c r="X9" s="53"/>
      <c r="Y9" s="53"/>
      <c r="Z9" s="53"/>
      <c r="AA9" s="53"/>
      <c r="AB9" s="53"/>
    </row>
    <row r="10" spans="1:28" x14ac:dyDescent="0.2">
      <c r="A10" s="1" t="s">
        <v>35</v>
      </c>
      <c r="B10" s="50">
        <f t="shared" si="3"/>
        <v>6</v>
      </c>
      <c r="C10" s="50">
        <v>253.78064028029596</v>
      </c>
      <c r="D10" s="50">
        <v>815.05850885234997</v>
      </c>
      <c r="E10" s="50">
        <f t="shared" si="0"/>
        <v>1074.8391491326461</v>
      </c>
      <c r="F10" s="50">
        <f t="shared" si="1"/>
        <v>1064.8391491326461</v>
      </c>
      <c r="G10" s="50">
        <v>4</v>
      </c>
      <c r="H10" s="50">
        <f t="shared" si="2"/>
        <v>1068.8391491326461</v>
      </c>
      <c r="I10" s="50">
        <v>6</v>
      </c>
      <c r="J10" s="55">
        <v>128.01</v>
      </c>
      <c r="U10" s="53"/>
      <c r="V10" s="53"/>
      <c r="W10" s="53"/>
      <c r="X10" s="53"/>
      <c r="Y10" s="53"/>
      <c r="Z10" s="53"/>
      <c r="AA10" s="53"/>
      <c r="AB10" s="53"/>
    </row>
    <row r="11" spans="1:28" x14ac:dyDescent="0.2">
      <c r="A11" s="1" t="s">
        <v>36</v>
      </c>
      <c r="B11" s="50">
        <f t="shared" si="3"/>
        <v>6</v>
      </c>
      <c r="C11" s="50">
        <v>251.64788506738839</v>
      </c>
      <c r="D11" s="50">
        <v>1012.6530114211981</v>
      </c>
      <c r="E11" s="50">
        <f t="shared" si="0"/>
        <v>1270.3008964885867</v>
      </c>
      <c r="F11" s="50">
        <f t="shared" si="1"/>
        <v>1262.3008964885867</v>
      </c>
      <c r="G11" s="50">
        <v>2</v>
      </c>
      <c r="H11" s="50">
        <f t="shared" si="2"/>
        <v>1264.3008964885867</v>
      </c>
      <c r="I11" s="50">
        <v>6</v>
      </c>
      <c r="J11" s="55">
        <v>177.22</v>
      </c>
      <c r="U11" s="53"/>
      <c r="V11" s="53"/>
      <c r="W11" s="53"/>
      <c r="X11" s="53"/>
      <c r="Y11" s="53"/>
      <c r="Z11" s="53"/>
      <c r="AA11" s="53"/>
      <c r="AB11" s="53"/>
    </row>
    <row r="12" spans="1:28" x14ac:dyDescent="0.2">
      <c r="A12" s="1" t="s">
        <v>37</v>
      </c>
      <c r="B12" s="50">
        <f t="shared" si="3"/>
        <v>6</v>
      </c>
      <c r="C12" s="50">
        <v>285.10726968724788</v>
      </c>
      <c r="D12" s="50">
        <v>954.43172332722895</v>
      </c>
      <c r="E12" s="50">
        <f t="shared" si="0"/>
        <v>1245.5389930144768</v>
      </c>
      <c r="F12" s="50">
        <f t="shared" si="1"/>
        <v>1229.5389930144768</v>
      </c>
      <c r="G12" s="50">
        <v>10</v>
      </c>
      <c r="H12" s="50">
        <f t="shared" si="2"/>
        <v>1239.5389930144768</v>
      </c>
      <c r="I12" s="50">
        <v>6</v>
      </c>
      <c r="J12" s="55">
        <v>192.02</v>
      </c>
      <c r="U12" s="53"/>
      <c r="V12" s="53"/>
      <c r="W12" s="53"/>
      <c r="X12" s="53"/>
      <c r="Y12" s="53"/>
      <c r="Z12" s="53"/>
      <c r="AA12" s="53"/>
      <c r="AB12" s="53"/>
    </row>
    <row r="13" spans="1:28" x14ac:dyDescent="0.2">
      <c r="A13" s="1" t="s">
        <v>38</v>
      </c>
      <c r="B13" s="50">
        <f t="shared" si="3"/>
        <v>6</v>
      </c>
      <c r="C13" s="50">
        <v>392.18618390408676</v>
      </c>
      <c r="D13" s="50">
        <v>1372</v>
      </c>
      <c r="E13" s="50">
        <f t="shared" si="0"/>
        <v>1770.1861839040866</v>
      </c>
      <c r="F13" s="50">
        <f t="shared" si="1"/>
        <v>1746.1861839040866</v>
      </c>
      <c r="G13" s="50">
        <v>18</v>
      </c>
      <c r="H13" s="50">
        <f t="shared" si="2"/>
        <v>1764.1861839040866</v>
      </c>
      <c r="I13" s="50">
        <v>6</v>
      </c>
      <c r="J13" s="55">
        <v>131.15</v>
      </c>
      <c r="U13" s="53"/>
      <c r="V13" s="53"/>
      <c r="W13" s="53"/>
      <c r="X13" s="53"/>
      <c r="Y13" s="53"/>
      <c r="Z13" s="53"/>
      <c r="AA13" s="53"/>
      <c r="AB13" s="53"/>
    </row>
    <row r="14" spans="1:28" x14ac:dyDescent="0.2">
      <c r="A14" s="1" t="s">
        <v>39</v>
      </c>
      <c r="B14" s="50">
        <f t="shared" si="3"/>
        <v>6</v>
      </c>
      <c r="C14" s="50">
        <v>450.12038629817573</v>
      </c>
      <c r="D14" s="50">
        <v>1194</v>
      </c>
      <c r="E14" s="50">
        <f t="shared" si="0"/>
        <v>1650.1203862981756</v>
      </c>
      <c r="F14" s="50">
        <f t="shared" si="1"/>
        <v>1637.1203862981756</v>
      </c>
      <c r="G14" s="50">
        <v>7</v>
      </c>
      <c r="H14" s="50">
        <f t="shared" si="2"/>
        <v>1644.1203862981756</v>
      </c>
      <c r="I14" s="50">
        <v>6</v>
      </c>
      <c r="J14" s="55">
        <v>112.28</v>
      </c>
      <c r="U14" s="53"/>
      <c r="V14" s="53"/>
      <c r="W14" s="53"/>
      <c r="X14" s="53"/>
      <c r="Y14" s="53"/>
      <c r="Z14" s="53"/>
      <c r="AA14" s="53"/>
      <c r="AB14" s="53"/>
    </row>
    <row r="15" spans="1:28" x14ac:dyDescent="0.2">
      <c r="A15" s="1" t="s">
        <v>40</v>
      </c>
      <c r="B15" s="50">
        <f t="shared" si="3"/>
        <v>6</v>
      </c>
      <c r="C15" s="50">
        <v>504.30103871683468</v>
      </c>
      <c r="D15" s="50">
        <v>1260</v>
      </c>
      <c r="E15" s="50">
        <f t="shared" ref="E15:E40" si="4">SUM(B15:D15)</f>
        <v>1770.3010387168347</v>
      </c>
      <c r="F15" s="50">
        <f t="shared" si="1"/>
        <v>1752.3010387168347</v>
      </c>
      <c r="G15" s="50">
        <v>12</v>
      </c>
      <c r="H15" s="50">
        <f t="shared" si="2"/>
        <v>1764.3010387168347</v>
      </c>
      <c r="I15" s="50">
        <v>6</v>
      </c>
      <c r="J15" s="55">
        <v>117.07</v>
      </c>
      <c r="U15" s="53"/>
      <c r="V15" s="53"/>
      <c r="W15" s="53"/>
      <c r="X15" s="53"/>
      <c r="Y15" s="53"/>
      <c r="Z15" s="53"/>
      <c r="AA15" s="53"/>
      <c r="AB15" s="53"/>
    </row>
    <row r="16" spans="1:28" x14ac:dyDescent="0.2">
      <c r="A16" s="1" t="s">
        <v>41</v>
      </c>
      <c r="B16" s="50">
        <f t="shared" si="3"/>
        <v>6</v>
      </c>
      <c r="C16" s="50">
        <v>543.83510300756132</v>
      </c>
      <c r="D16" s="50">
        <v>1178.2602279000002</v>
      </c>
      <c r="E16" s="50">
        <f t="shared" si="4"/>
        <v>1728.0953309075617</v>
      </c>
      <c r="F16" s="50">
        <f t="shared" si="1"/>
        <v>1711.0953309075617</v>
      </c>
      <c r="G16" s="50">
        <v>11</v>
      </c>
      <c r="H16" s="50">
        <f t="shared" si="2"/>
        <v>1722.0953309075617</v>
      </c>
      <c r="I16" s="50">
        <v>6</v>
      </c>
      <c r="J16" s="55">
        <v>139.19999999999999</v>
      </c>
      <c r="U16" s="53"/>
      <c r="V16" s="53"/>
      <c r="W16" s="53"/>
      <c r="X16" s="53"/>
      <c r="Y16" s="53"/>
      <c r="Z16" s="53"/>
      <c r="AA16" s="53"/>
      <c r="AB16" s="53"/>
    </row>
    <row r="17" spans="1:28" x14ac:dyDescent="0.2">
      <c r="A17" s="1" t="s">
        <v>42</v>
      </c>
      <c r="B17" s="50">
        <f t="shared" si="3"/>
        <v>6</v>
      </c>
      <c r="C17" s="50">
        <v>449.6311039469694</v>
      </c>
      <c r="D17" s="50">
        <v>921.31153380000001</v>
      </c>
      <c r="E17" s="50">
        <f t="shared" si="4"/>
        <v>1376.9426377469695</v>
      </c>
      <c r="F17" s="50">
        <f t="shared" si="1"/>
        <v>1362.9426377469695</v>
      </c>
      <c r="G17" s="50">
        <v>8</v>
      </c>
      <c r="H17" s="50">
        <f t="shared" si="2"/>
        <v>1370.9426377469695</v>
      </c>
      <c r="I17" s="50">
        <v>6</v>
      </c>
      <c r="J17" s="55">
        <v>143.33000000000001</v>
      </c>
      <c r="U17" s="53"/>
      <c r="V17" s="53"/>
      <c r="W17" s="53"/>
      <c r="X17" s="53"/>
      <c r="Y17" s="53"/>
      <c r="Z17" s="53"/>
      <c r="AA17" s="53"/>
      <c r="AB17" s="53"/>
    </row>
    <row r="18" spans="1:28" x14ac:dyDescent="0.2">
      <c r="A18" s="1" t="s">
        <v>43</v>
      </c>
      <c r="B18" s="50">
        <f t="shared" si="3"/>
        <v>6</v>
      </c>
      <c r="C18" s="50">
        <v>386.96994350287861</v>
      </c>
      <c r="D18" s="50">
        <v>1012.9135779000001</v>
      </c>
      <c r="E18" s="50">
        <f t="shared" si="4"/>
        <v>1405.8835214028786</v>
      </c>
      <c r="F18" s="50">
        <f t="shared" si="1"/>
        <v>1366.0435214028787</v>
      </c>
      <c r="G18" s="50">
        <v>33.840000000000003</v>
      </c>
      <c r="H18" s="50">
        <f t="shared" si="2"/>
        <v>1399.8835214028786</v>
      </c>
      <c r="I18" s="50">
        <v>6</v>
      </c>
      <c r="J18" s="55">
        <v>144.13</v>
      </c>
      <c r="U18" s="53"/>
      <c r="V18" s="53"/>
      <c r="W18" s="53"/>
      <c r="X18" s="53"/>
      <c r="Y18" s="53"/>
      <c r="Z18" s="53"/>
      <c r="AA18" s="53"/>
      <c r="AB18" s="53"/>
    </row>
    <row r="19" spans="1:28" x14ac:dyDescent="0.2">
      <c r="A19" s="1" t="s">
        <v>44</v>
      </c>
      <c r="B19" s="50">
        <f t="shared" si="3"/>
        <v>6</v>
      </c>
      <c r="C19" s="50">
        <v>467.23885481606919</v>
      </c>
      <c r="D19" s="50">
        <v>1637.7034527000001</v>
      </c>
      <c r="E19" s="50">
        <f t="shared" si="4"/>
        <v>2110.9423075160694</v>
      </c>
      <c r="F19" s="50">
        <f t="shared" si="1"/>
        <v>2065.5898048160693</v>
      </c>
      <c r="G19" s="50">
        <v>39.352502700000002</v>
      </c>
      <c r="H19" s="50">
        <f t="shared" si="2"/>
        <v>2104.9423075160694</v>
      </c>
      <c r="I19" s="50">
        <v>6</v>
      </c>
      <c r="J19" s="55">
        <v>188.45</v>
      </c>
      <c r="U19" s="53"/>
      <c r="V19" s="53"/>
      <c r="W19" s="53"/>
      <c r="X19" s="53"/>
      <c r="Y19" s="53"/>
      <c r="Z19" s="53"/>
      <c r="AA19" s="53"/>
      <c r="AB19" s="53"/>
    </row>
    <row r="20" spans="1:28" x14ac:dyDescent="0.2">
      <c r="A20" s="1" t="s">
        <v>45</v>
      </c>
      <c r="B20" s="50">
        <f t="shared" si="3"/>
        <v>6</v>
      </c>
      <c r="C20" s="50">
        <v>604.94714877737988</v>
      </c>
      <c r="D20" s="50">
        <v>1470.9237984000001</v>
      </c>
      <c r="E20" s="50">
        <f t="shared" si="4"/>
        <v>2081.87094717738</v>
      </c>
      <c r="F20" s="50">
        <f t="shared" si="1"/>
        <v>2041.6993061773801</v>
      </c>
      <c r="G20" s="50">
        <v>34.171641000000001</v>
      </c>
      <c r="H20" s="50">
        <f t="shared" si="2"/>
        <v>2075.87094717738</v>
      </c>
      <c r="I20" s="50">
        <v>6</v>
      </c>
      <c r="J20" s="55">
        <v>139.75</v>
      </c>
      <c r="U20" s="53"/>
      <c r="V20" s="53"/>
      <c r="W20" s="53"/>
      <c r="X20" s="53"/>
      <c r="Y20" s="53"/>
      <c r="Z20" s="53"/>
      <c r="AA20" s="53"/>
      <c r="AB20" s="53"/>
    </row>
    <row r="21" spans="1:28" x14ac:dyDescent="0.2">
      <c r="A21" s="1" t="s">
        <v>95</v>
      </c>
      <c r="B21" s="50">
        <f t="shared" si="3"/>
        <v>6</v>
      </c>
      <c r="C21" s="50">
        <v>629.324814358357</v>
      </c>
      <c r="D21" s="50">
        <v>1610.6968332000001</v>
      </c>
      <c r="E21" s="50">
        <f t="shared" si="4"/>
        <v>2246.021647558357</v>
      </c>
      <c r="F21" s="50">
        <f t="shared" si="1"/>
        <v>2185.9643161183571</v>
      </c>
      <c r="G21" s="50">
        <v>54.057331439999999</v>
      </c>
      <c r="H21" s="50">
        <f t="shared" si="2"/>
        <v>2240.021647558357</v>
      </c>
      <c r="I21" s="50">
        <v>6</v>
      </c>
      <c r="J21" s="55">
        <v>140.52000000000001</v>
      </c>
      <c r="U21" s="53"/>
      <c r="V21" s="53"/>
      <c r="W21" s="53"/>
      <c r="X21" s="53"/>
      <c r="Y21" s="53"/>
      <c r="Z21" s="53"/>
      <c r="AA21" s="53"/>
      <c r="AB21" s="53"/>
    </row>
    <row r="22" spans="1:28" x14ac:dyDescent="0.2">
      <c r="A22" s="1" t="s">
        <v>47</v>
      </c>
      <c r="B22" s="50">
        <f t="shared" si="3"/>
        <v>6</v>
      </c>
      <c r="C22" s="50">
        <v>610.60179438910779</v>
      </c>
      <c r="D22" s="50">
        <v>1650.6004914000002</v>
      </c>
      <c r="E22" s="50">
        <f t="shared" si="4"/>
        <v>2267.2022857891079</v>
      </c>
      <c r="F22" s="50">
        <f t="shared" si="1"/>
        <v>2195.1522857891077</v>
      </c>
      <c r="G22" s="50">
        <v>66.05</v>
      </c>
      <c r="H22" s="50">
        <f t="shared" si="2"/>
        <v>2261.2022857891079</v>
      </c>
      <c r="I22" s="50">
        <v>6</v>
      </c>
      <c r="J22" s="55">
        <v>173.5</v>
      </c>
      <c r="U22" s="53"/>
      <c r="V22" s="53"/>
      <c r="W22" s="53"/>
      <c r="X22" s="53"/>
      <c r="Y22" s="53"/>
      <c r="Z22" s="53"/>
      <c r="AA22" s="53"/>
      <c r="AB22" s="53"/>
    </row>
    <row r="23" spans="1:28" x14ac:dyDescent="0.2">
      <c r="A23" s="1" t="s">
        <v>96</v>
      </c>
      <c r="B23" s="50">
        <f t="shared" si="3"/>
        <v>6</v>
      </c>
      <c r="C23" s="50">
        <v>692.27360396579479</v>
      </c>
      <c r="D23" s="50">
        <v>1999.4819229000002</v>
      </c>
      <c r="E23" s="50">
        <f t="shared" si="4"/>
        <v>2697.7555268657952</v>
      </c>
      <c r="F23" s="50">
        <f t="shared" si="1"/>
        <v>2583.0255268657952</v>
      </c>
      <c r="G23" s="50">
        <v>108.73</v>
      </c>
      <c r="H23" s="50">
        <f t="shared" si="2"/>
        <v>2691.7555268657952</v>
      </c>
      <c r="I23" s="50">
        <v>6</v>
      </c>
      <c r="J23" s="55">
        <v>251.33</v>
      </c>
      <c r="U23" s="53"/>
      <c r="V23" s="53"/>
      <c r="W23" s="53"/>
      <c r="X23" s="53"/>
      <c r="Y23" s="53"/>
      <c r="Z23" s="53"/>
      <c r="AA23" s="53"/>
      <c r="AB23" s="53"/>
    </row>
    <row r="24" spans="1:28" x14ac:dyDescent="0.2">
      <c r="A24" s="1" t="s">
        <v>49</v>
      </c>
      <c r="B24" s="50">
        <f t="shared" si="3"/>
        <v>6</v>
      </c>
      <c r="C24" s="50">
        <v>731</v>
      </c>
      <c r="D24" s="50">
        <v>1867.29</v>
      </c>
      <c r="E24" s="50">
        <f t="shared" si="4"/>
        <v>2604.29</v>
      </c>
      <c r="F24" s="50">
        <f t="shared" si="1"/>
        <v>2523.4229999999998</v>
      </c>
      <c r="G24" s="50">
        <v>74.867000000000004</v>
      </c>
      <c r="H24" s="50">
        <f t="shared" si="2"/>
        <v>2598.29</v>
      </c>
      <c r="I24" s="50">
        <v>6</v>
      </c>
      <c r="J24" s="55">
        <v>248.82</v>
      </c>
      <c r="U24" s="53"/>
      <c r="V24" s="53"/>
      <c r="W24" s="53"/>
      <c r="X24" s="53"/>
      <c r="Y24" s="53"/>
      <c r="Z24" s="53"/>
      <c r="AA24" s="53"/>
      <c r="AB24" s="53"/>
    </row>
    <row r="25" spans="1:28" x14ac:dyDescent="0.2">
      <c r="A25" s="39" t="s">
        <v>50</v>
      </c>
      <c r="B25" s="50">
        <f t="shared" si="3"/>
        <v>6</v>
      </c>
      <c r="C25" s="50">
        <v>736</v>
      </c>
      <c r="D25" s="50">
        <v>1277.8199466008132</v>
      </c>
      <c r="E25" s="50">
        <f t="shared" si="4"/>
        <v>2019.8199466008132</v>
      </c>
      <c r="F25" s="50">
        <f t="shared" si="1"/>
        <v>1983.9319466008133</v>
      </c>
      <c r="G25" s="50">
        <v>29.888000000000002</v>
      </c>
      <c r="H25" s="50">
        <f t="shared" si="2"/>
        <v>2013.8199466008132</v>
      </c>
      <c r="I25" s="50">
        <v>6</v>
      </c>
      <c r="J25" s="55">
        <v>224.92</v>
      </c>
      <c r="U25" s="53"/>
      <c r="V25" s="53"/>
      <c r="W25" s="53"/>
      <c r="X25" s="53"/>
      <c r="Y25" s="53"/>
      <c r="Z25" s="53"/>
      <c r="AA25" s="53"/>
      <c r="AB25" s="53"/>
    </row>
    <row r="26" spans="1:28" x14ac:dyDescent="0.2">
      <c r="A26" s="39" t="s">
        <v>78</v>
      </c>
      <c r="B26" s="50">
        <f t="shared" si="3"/>
        <v>6</v>
      </c>
      <c r="C26" s="50">
        <v>788</v>
      </c>
      <c r="D26" s="50">
        <v>2251.8323443004756</v>
      </c>
      <c r="E26" s="50">
        <f t="shared" si="4"/>
        <v>3045.8323443004756</v>
      </c>
      <c r="F26" s="50">
        <f t="shared" si="1"/>
        <v>2967.9240716815098</v>
      </c>
      <c r="G26" s="50">
        <v>71.908272618965995</v>
      </c>
      <c r="H26" s="50">
        <f t="shared" si="2"/>
        <v>3039.8323443004756</v>
      </c>
      <c r="I26" s="50">
        <v>6</v>
      </c>
      <c r="J26" s="55">
        <v>263.63</v>
      </c>
      <c r="U26" s="53"/>
      <c r="V26" s="53"/>
      <c r="W26" s="53"/>
      <c r="X26" s="53"/>
      <c r="Y26" s="53"/>
      <c r="Z26" s="53"/>
      <c r="AA26" s="53"/>
      <c r="AB26" s="53"/>
    </row>
    <row r="27" spans="1:28" x14ac:dyDescent="0.2">
      <c r="A27" s="39" t="s">
        <v>97</v>
      </c>
      <c r="B27" s="50">
        <f t="shared" si="3"/>
        <v>6</v>
      </c>
      <c r="C27" s="50">
        <v>753</v>
      </c>
      <c r="D27" s="50">
        <v>3077.5660583688714</v>
      </c>
      <c r="E27" s="50">
        <f t="shared" si="4"/>
        <v>3836.5660583688714</v>
      </c>
      <c r="F27" s="50">
        <f t="shared" si="1"/>
        <v>3752.9656435480192</v>
      </c>
      <c r="G27" s="50">
        <v>77.600414820851995</v>
      </c>
      <c r="H27" s="50">
        <f t="shared" si="2"/>
        <v>3830.5660583688714</v>
      </c>
      <c r="I27" s="50">
        <v>6</v>
      </c>
      <c r="J27" s="55">
        <v>307.58999999999997</v>
      </c>
      <c r="U27" s="53"/>
      <c r="V27" s="53"/>
      <c r="W27" s="53"/>
      <c r="X27" s="53"/>
      <c r="Y27" s="53"/>
      <c r="Z27" s="53"/>
      <c r="AA27" s="53"/>
      <c r="AB27" s="53"/>
    </row>
    <row r="28" spans="1:28" x14ac:dyDescent="0.2">
      <c r="A28" s="39" t="s">
        <v>53</v>
      </c>
      <c r="B28" s="50">
        <f t="shared" si="3"/>
        <v>6</v>
      </c>
      <c r="C28" s="50">
        <v>889</v>
      </c>
      <c r="D28" s="50">
        <v>3442.72255</v>
      </c>
      <c r="E28" s="50">
        <f t="shared" si="4"/>
        <v>4337.7225500000004</v>
      </c>
      <c r="F28" s="50">
        <f t="shared" si="1"/>
        <v>4259.5063589286056</v>
      </c>
      <c r="G28" s="50">
        <v>72.216191071395002</v>
      </c>
      <c r="H28" s="50">
        <f t="shared" si="2"/>
        <v>4331.7225500000004</v>
      </c>
      <c r="I28" s="50">
        <v>6</v>
      </c>
      <c r="J28" s="55">
        <v>354.22</v>
      </c>
      <c r="U28" s="53"/>
      <c r="V28" s="53"/>
      <c r="W28" s="53"/>
      <c r="X28" s="53"/>
      <c r="Y28" s="53"/>
      <c r="Z28" s="53"/>
      <c r="AA28" s="53"/>
      <c r="AB28" s="53"/>
    </row>
    <row r="29" spans="1:28" x14ac:dyDescent="0.2">
      <c r="A29" s="39" t="s">
        <v>54</v>
      </c>
      <c r="B29" s="50">
        <f t="shared" si="3"/>
        <v>6</v>
      </c>
      <c r="C29" s="50">
        <v>1069</v>
      </c>
      <c r="D29" s="50">
        <v>3730.9090000000001</v>
      </c>
      <c r="E29" s="50">
        <f t="shared" si="4"/>
        <v>4805.9089999999997</v>
      </c>
      <c r="F29" s="50">
        <f t="shared" si="1"/>
        <v>4750.2506147706381</v>
      </c>
      <c r="G29" s="50">
        <v>49.658385229362004</v>
      </c>
      <c r="H29" s="50">
        <f t="shared" si="2"/>
        <v>4799.9089999999997</v>
      </c>
      <c r="I29" s="50">
        <v>6</v>
      </c>
      <c r="J29" s="55">
        <v>359.7</v>
      </c>
      <c r="U29" s="53"/>
      <c r="V29" s="53"/>
      <c r="W29" s="53"/>
      <c r="X29" s="53"/>
      <c r="Y29" s="53"/>
      <c r="Z29" s="53"/>
      <c r="AA29" s="53"/>
      <c r="AB29" s="53"/>
    </row>
    <row r="30" spans="1:28" x14ac:dyDescent="0.2">
      <c r="A30" s="39" t="s">
        <v>55</v>
      </c>
      <c r="B30" s="50">
        <f t="shared" si="3"/>
        <v>6</v>
      </c>
      <c r="C30" s="50">
        <v>1071</v>
      </c>
      <c r="D30" s="50">
        <v>3857.7159999999999</v>
      </c>
      <c r="E30" s="50">
        <f t="shared" si="4"/>
        <v>4934.7160000000003</v>
      </c>
      <c r="F30" s="50">
        <f t="shared" si="1"/>
        <v>4890.8440000000001</v>
      </c>
      <c r="G30" s="50">
        <v>37.872</v>
      </c>
      <c r="H30" s="50">
        <f t="shared" si="2"/>
        <v>4928.7160000000003</v>
      </c>
      <c r="I30" s="50">
        <v>6</v>
      </c>
      <c r="J30" s="55">
        <v>301.2</v>
      </c>
      <c r="U30" s="53"/>
      <c r="V30" s="53"/>
      <c r="W30" s="53"/>
      <c r="X30" s="53"/>
      <c r="Y30" s="53"/>
      <c r="Z30" s="53"/>
      <c r="AA30" s="53"/>
      <c r="AB30" s="53"/>
    </row>
    <row r="31" spans="1:28" x14ac:dyDescent="0.2">
      <c r="A31" s="39" t="s">
        <v>56</v>
      </c>
      <c r="B31" s="50">
        <f t="shared" si="3"/>
        <v>6</v>
      </c>
      <c r="C31" s="50">
        <v>1066.692</v>
      </c>
      <c r="D31" s="50">
        <v>4004.279897125663</v>
      </c>
      <c r="E31" s="50">
        <f t="shared" si="4"/>
        <v>5076.9718971256625</v>
      </c>
      <c r="F31" s="50">
        <f t="shared" si="1"/>
        <v>4974.7187344344875</v>
      </c>
      <c r="G31" s="50">
        <v>96.253162691174992</v>
      </c>
      <c r="H31" s="50">
        <f t="shared" si="2"/>
        <v>5070.9718971256625</v>
      </c>
      <c r="I31" s="50">
        <v>6</v>
      </c>
      <c r="J31" s="55">
        <v>262.2</v>
      </c>
      <c r="U31" s="53"/>
      <c r="V31" s="53"/>
      <c r="W31" s="53"/>
      <c r="X31" s="53"/>
      <c r="Y31" s="53"/>
      <c r="Z31" s="53"/>
      <c r="AA31" s="53"/>
      <c r="AB31" s="53"/>
    </row>
    <row r="32" spans="1:28" x14ac:dyDescent="0.2">
      <c r="A32" s="39" t="s">
        <v>57</v>
      </c>
      <c r="B32" s="50">
        <f t="shared" si="3"/>
        <v>6</v>
      </c>
      <c r="C32" s="50">
        <v>1181.261</v>
      </c>
      <c r="D32" s="50">
        <v>3892.7310482591997</v>
      </c>
      <c r="E32" s="50">
        <f t="shared" si="4"/>
        <v>5079.9920482591997</v>
      </c>
      <c r="F32" s="50">
        <f t="shared" si="1"/>
        <v>5010.4703274841277</v>
      </c>
      <c r="G32" s="50">
        <v>63.521720775071998</v>
      </c>
      <c r="H32" s="50">
        <f t="shared" si="2"/>
        <v>5073.9920482591997</v>
      </c>
      <c r="I32" s="50">
        <v>6</v>
      </c>
      <c r="J32" s="55">
        <v>267.94</v>
      </c>
      <c r="U32" s="53"/>
      <c r="V32" s="53"/>
      <c r="W32" s="53"/>
      <c r="X32" s="53"/>
      <c r="Y32" s="53"/>
      <c r="Z32" s="53"/>
      <c r="AA32" s="53"/>
      <c r="AB32" s="53"/>
    </row>
    <row r="33" spans="1:28" x14ac:dyDescent="0.2">
      <c r="A33" s="56" t="s">
        <v>81</v>
      </c>
      <c r="B33" s="61">
        <f t="shared" si="3"/>
        <v>6</v>
      </c>
      <c r="C33" s="61">
        <v>1080.0899999999999</v>
      </c>
      <c r="D33" s="61">
        <v>3566.625</v>
      </c>
      <c r="E33" s="50">
        <f t="shared" si="4"/>
        <v>4652.7150000000001</v>
      </c>
      <c r="F33" s="61">
        <f t="shared" si="1"/>
        <v>4616.1390000000001</v>
      </c>
      <c r="G33" s="61">
        <v>30.576000000000001</v>
      </c>
      <c r="H33" s="50">
        <f t="shared" si="2"/>
        <v>4646.7150000000001</v>
      </c>
      <c r="I33" s="61">
        <v>6</v>
      </c>
      <c r="J33" s="62">
        <v>291.14999999999998</v>
      </c>
      <c r="U33" s="53"/>
      <c r="V33" s="53"/>
      <c r="W33" s="53"/>
      <c r="X33" s="53"/>
      <c r="Y33" s="53"/>
      <c r="Z33" s="53"/>
      <c r="AA33" s="53"/>
      <c r="AB33" s="53"/>
    </row>
    <row r="34" spans="1:28" x14ac:dyDescent="0.2">
      <c r="A34" s="56" t="s">
        <v>82</v>
      </c>
      <c r="B34" s="61">
        <v>6</v>
      </c>
      <c r="C34" s="61">
        <v>1036.7829999999999</v>
      </c>
      <c r="D34" s="61">
        <v>3592.4753289688269</v>
      </c>
      <c r="E34" s="50">
        <f t="shared" si="4"/>
        <v>4635.2583289688264</v>
      </c>
      <c r="F34" s="61">
        <v>4609.6705876835194</v>
      </c>
      <c r="G34" s="61">
        <v>19.58774128530699</v>
      </c>
      <c r="H34" s="50">
        <f t="shared" si="2"/>
        <v>4629.2583289688264</v>
      </c>
      <c r="I34" s="61">
        <v>6</v>
      </c>
      <c r="J34" s="62">
        <v>272.38</v>
      </c>
      <c r="U34" s="53"/>
      <c r="V34" s="53"/>
      <c r="W34" s="53"/>
      <c r="X34" s="53"/>
      <c r="Y34" s="53"/>
      <c r="Z34" s="53"/>
      <c r="AA34" s="53"/>
      <c r="AB34" s="53"/>
    </row>
    <row r="35" spans="1:28" x14ac:dyDescent="0.2">
      <c r="A35" s="56" t="s">
        <v>60</v>
      </c>
      <c r="B35" s="61">
        <v>6</v>
      </c>
      <c r="C35" s="61">
        <v>1210.7560000000001</v>
      </c>
      <c r="D35" s="61">
        <v>3832.630602984239</v>
      </c>
      <c r="E35" s="50">
        <f t="shared" si="4"/>
        <v>5049.3866029842393</v>
      </c>
      <c r="F35" s="61">
        <v>4992.9465024545816</v>
      </c>
      <c r="G35" s="61">
        <v>14.365100529657999</v>
      </c>
      <c r="H35" s="50">
        <f t="shared" si="2"/>
        <v>5007.3116029842395</v>
      </c>
      <c r="I35" s="61">
        <v>42.075000000000003</v>
      </c>
      <c r="J35" s="62">
        <v>273.99</v>
      </c>
      <c r="U35" s="53"/>
      <c r="V35" s="53"/>
      <c r="W35" s="53"/>
      <c r="X35" s="53"/>
      <c r="Y35" s="53"/>
      <c r="Z35" s="53"/>
      <c r="AA35" s="53"/>
      <c r="AB35" s="53"/>
    </row>
    <row r="36" spans="1:28" x14ac:dyDescent="0.2">
      <c r="A36" s="56" t="s">
        <v>61</v>
      </c>
      <c r="B36" s="61">
        <v>42.075000000000003</v>
      </c>
      <c r="C36" s="61">
        <v>1229.924</v>
      </c>
      <c r="D36" s="61">
        <v>3960.2017522773249</v>
      </c>
      <c r="E36" s="50">
        <f t="shared" si="4"/>
        <v>5232.2007522773247</v>
      </c>
      <c r="F36" s="61">
        <v>5181.6711919151512</v>
      </c>
      <c r="G36" s="61">
        <v>14.126560362174001</v>
      </c>
      <c r="H36" s="50">
        <f t="shared" si="2"/>
        <v>5195.7977522773244</v>
      </c>
      <c r="I36" s="61">
        <v>36.402999999999999</v>
      </c>
      <c r="J36" s="62">
        <v>351.87</v>
      </c>
      <c r="U36" s="53"/>
      <c r="V36" s="53"/>
      <c r="W36" s="53"/>
      <c r="X36" s="53"/>
      <c r="Y36" s="53"/>
      <c r="Z36" s="53"/>
      <c r="AA36" s="53"/>
      <c r="AB36" s="53"/>
    </row>
    <row r="37" spans="1:28" x14ac:dyDescent="0.2">
      <c r="A37" s="56" t="s">
        <v>62</v>
      </c>
      <c r="B37" s="61">
        <v>36.402999999999999</v>
      </c>
      <c r="C37" s="61">
        <v>1088.654</v>
      </c>
      <c r="D37" s="61">
        <v>3168.3537771916808</v>
      </c>
      <c r="E37" s="50">
        <f t="shared" si="4"/>
        <v>4293.4107771916806</v>
      </c>
      <c r="F37" s="61">
        <v>4240.378982667643</v>
      </c>
      <c r="G37" s="61">
        <v>10.589794524039</v>
      </c>
      <c r="H37" s="50">
        <f t="shared" si="2"/>
        <v>4250.9687771916806</v>
      </c>
      <c r="I37" s="61">
        <v>42.442</v>
      </c>
      <c r="J37" s="62">
        <v>439.1</v>
      </c>
      <c r="U37" s="53"/>
      <c r="V37" s="53"/>
      <c r="W37" s="53"/>
      <c r="X37" s="53"/>
      <c r="Y37" s="53"/>
      <c r="Z37" s="53"/>
      <c r="AA37" s="53"/>
      <c r="AB37" s="53"/>
    </row>
    <row r="38" spans="1:28" x14ac:dyDescent="0.2">
      <c r="A38" s="56" t="s">
        <v>104</v>
      </c>
      <c r="B38" s="61">
        <v>42.442</v>
      </c>
      <c r="C38" s="61">
        <v>1287.335</v>
      </c>
      <c r="D38" s="61">
        <v>4016.9824692422112</v>
      </c>
      <c r="E38" s="50">
        <f t="shared" si="4"/>
        <v>5346.7594692422117</v>
      </c>
      <c r="F38" s="61">
        <v>5301.0223797981853</v>
      </c>
      <c r="G38" s="61">
        <v>5.7370894440259983</v>
      </c>
      <c r="H38" s="50">
        <f t="shared" si="2"/>
        <v>5306.7594692422117</v>
      </c>
      <c r="I38" s="61">
        <v>40</v>
      </c>
      <c r="J38" s="62">
        <v>431.34</v>
      </c>
      <c r="U38" s="53"/>
      <c r="V38" s="53"/>
      <c r="W38" s="53"/>
      <c r="X38" s="53"/>
      <c r="Y38" s="53"/>
      <c r="Z38" s="53"/>
      <c r="AA38" s="53"/>
      <c r="AB38" s="53"/>
    </row>
    <row r="39" spans="1:28" x14ac:dyDescent="0.2">
      <c r="A39" s="56" t="s">
        <v>108</v>
      </c>
      <c r="B39" s="61">
        <v>40</v>
      </c>
      <c r="C39" s="61">
        <v>1380.7159999999999</v>
      </c>
      <c r="D39" s="61">
        <v>3932.9342080952479</v>
      </c>
      <c r="E39" s="50">
        <f t="shared" si="4"/>
        <v>5353.6502080952478</v>
      </c>
      <c r="F39" s="61">
        <v>5310.9504956967949</v>
      </c>
      <c r="G39" s="61">
        <v>8.9577123984529976</v>
      </c>
      <c r="H39" s="50">
        <f t="shared" si="2"/>
        <v>5319.9082080952476</v>
      </c>
      <c r="I39" s="61">
        <v>33.741999999999997</v>
      </c>
      <c r="J39" s="62">
        <v>378.31</v>
      </c>
      <c r="U39" s="53"/>
      <c r="V39" s="53"/>
      <c r="W39" s="53"/>
      <c r="X39" s="53"/>
      <c r="Y39" s="53"/>
      <c r="Z39" s="53"/>
      <c r="AA39" s="53"/>
      <c r="AB39" s="53"/>
    </row>
    <row r="40" spans="1:28" x14ac:dyDescent="0.2">
      <c r="A40" s="56" t="s">
        <v>109</v>
      </c>
      <c r="B40" s="61">
        <v>33.741999999999997</v>
      </c>
      <c r="C40" s="61">
        <v>1445.5</v>
      </c>
      <c r="D40" s="61">
        <v>4023</v>
      </c>
      <c r="E40" s="50">
        <f t="shared" si="4"/>
        <v>5502.2420000000002</v>
      </c>
      <c r="F40" s="61">
        <v>5449</v>
      </c>
      <c r="G40" s="61">
        <v>13</v>
      </c>
      <c r="H40" s="61">
        <f>SUM(F40:G40)</f>
        <v>5462</v>
      </c>
      <c r="I40" s="61">
        <f>E40-H40</f>
        <v>40.242000000000189</v>
      </c>
      <c r="J40" s="62">
        <v>285</v>
      </c>
      <c r="U40" s="53"/>
      <c r="V40" s="53"/>
      <c r="W40" s="53"/>
      <c r="X40" s="53"/>
      <c r="Y40" s="53"/>
      <c r="Z40" s="53"/>
      <c r="AA40" s="53"/>
      <c r="AB40" s="53"/>
    </row>
    <row r="41" spans="1:28" s="47" customFormat="1" x14ac:dyDescent="0.2">
      <c r="A41" s="66" t="s">
        <v>99</v>
      </c>
      <c r="B41" s="71"/>
      <c r="C41" s="71"/>
      <c r="D41" s="71"/>
      <c r="E41" s="71"/>
      <c r="F41" s="71"/>
      <c r="G41" s="71"/>
      <c r="H41" s="71"/>
      <c r="I41" s="71"/>
      <c r="J41" s="71"/>
    </row>
    <row r="42" spans="1:28" s="47" customFormat="1" x14ac:dyDescent="0.2">
      <c r="A42" t="s">
        <v>100</v>
      </c>
      <c r="B42" s="63"/>
      <c r="C42" s="63"/>
      <c r="D42" s="63"/>
      <c r="E42" s="63"/>
      <c r="F42" s="63"/>
      <c r="G42" s="63"/>
      <c r="H42" s="63"/>
      <c r="I42" s="63"/>
      <c r="J42" s="63"/>
    </row>
    <row r="43" spans="1:28" x14ac:dyDescent="0.2">
      <c r="A43" t="s">
        <v>101</v>
      </c>
      <c r="K43" s="53"/>
      <c r="L43" s="53"/>
      <c r="M43" s="53"/>
      <c r="N43" s="53"/>
      <c r="O43" s="53"/>
      <c r="P43" s="53"/>
      <c r="Q43" s="53"/>
      <c r="R43" s="53"/>
      <c r="S43" s="53"/>
      <c r="T43" s="53"/>
      <c r="V43" s="64"/>
    </row>
    <row r="44" spans="1:28" x14ac:dyDescent="0.2">
      <c r="A44" t="s">
        <v>102</v>
      </c>
      <c r="I44" s="65"/>
      <c r="K44" s="53"/>
      <c r="L44" s="53"/>
      <c r="M44" s="53"/>
      <c r="N44" s="53"/>
      <c r="O44" s="53"/>
      <c r="P44" s="53"/>
      <c r="Q44" s="53"/>
      <c r="R44" s="53"/>
      <c r="S44" s="53"/>
      <c r="T44" s="53"/>
      <c r="V44" s="64"/>
    </row>
    <row r="45" spans="1:28" x14ac:dyDescent="0.2">
      <c r="J45" s="69" t="s">
        <v>112</v>
      </c>
      <c r="K45" s="53"/>
      <c r="L45" s="53"/>
      <c r="M45" s="53"/>
      <c r="N45" s="53"/>
      <c r="O45" s="53"/>
      <c r="P45" s="53"/>
      <c r="Q45" s="53"/>
      <c r="R45" s="53"/>
      <c r="S45" s="53"/>
      <c r="T45" s="53"/>
      <c r="V45" s="64"/>
    </row>
    <row r="46" spans="1:28" x14ac:dyDescent="0.2">
      <c r="F46" s="50"/>
      <c r="K46" s="53"/>
      <c r="L46" s="53"/>
      <c r="M46" s="53"/>
      <c r="N46" s="53"/>
      <c r="O46" s="53"/>
      <c r="P46" s="53"/>
      <c r="Q46" s="53"/>
      <c r="R46" s="53"/>
      <c r="S46" s="53"/>
      <c r="T46" s="53"/>
      <c r="V46" s="64"/>
    </row>
    <row r="47" spans="1:28" x14ac:dyDescent="0.2">
      <c r="K47" s="53"/>
      <c r="L47" s="53"/>
      <c r="M47" s="53"/>
      <c r="N47" s="53"/>
      <c r="O47" s="53"/>
      <c r="P47" s="53"/>
      <c r="Q47" s="53"/>
      <c r="R47" s="53"/>
      <c r="S47" s="53"/>
      <c r="T47" s="53"/>
      <c r="V47" s="64"/>
    </row>
    <row r="48" spans="1:28" x14ac:dyDescent="0.2">
      <c r="K48" s="53"/>
      <c r="L48" s="53"/>
      <c r="M48" s="53"/>
      <c r="N48" s="53"/>
      <c r="O48" s="53"/>
      <c r="P48" s="53"/>
      <c r="Q48" s="53"/>
      <c r="R48" s="53"/>
      <c r="S48" s="53"/>
      <c r="T48" s="53"/>
      <c r="V48" s="64"/>
    </row>
    <row r="49" spans="11:22" x14ac:dyDescent="0.2">
      <c r="K49" s="53"/>
      <c r="L49" s="53"/>
      <c r="M49" s="53"/>
      <c r="N49" s="53"/>
      <c r="O49" s="53"/>
      <c r="P49" s="53"/>
      <c r="Q49" s="53"/>
      <c r="R49" s="53"/>
      <c r="S49" s="53"/>
      <c r="T49" s="53"/>
      <c r="V49" s="64"/>
    </row>
  </sheetData>
  <pageMargins left="0.75" right="0.75" top="1" bottom="1" header="0.5" footer="0.5"/>
  <pageSetup scale="84" firstPageNumber="27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FA032B-584F-47BA-AF53-9A6EDAC03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07B1ED-5D3A-4952-84FC-23ECBD02EB28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c49de858-f9fd-4eb6-bcba-50396646711f"/>
    <ds:schemaRef ds:uri="http://schemas.microsoft.com/office/infopath/2007/PartnerControls"/>
    <ds:schemaRef ds:uri="http://www.w3.org/XML/1998/namespace"/>
    <ds:schemaRef ds:uri="http://purl.org/dc/dcmitype/"/>
    <ds:schemaRef ds:uri="7818c5c2-d41f-4dce-801c-4e3595afcb3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Contents</vt:lpstr>
      <vt:lpstr>tab25</vt:lpstr>
      <vt:lpstr>tab26</vt:lpstr>
      <vt:lpstr>tab27</vt:lpstr>
      <vt:lpstr>'tab25'!Print_Area</vt:lpstr>
      <vt:lpstr>'tab26'!Print_Area</vt:lpstr>
      <vt:lpstr>'tab27'!Print_Area</vt:lpstr>
      <vt:lpstr>'tab25'!Print_Titles</vt:lpstr>
      <vt:lpstr>'tab26'!Print_Titles</vt:lpstr>
      <vt:lpstr>'tab27'!Print_Titles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Canola seed, oil and meal: Acreage planted, harvested, yield, supply, disappearance, and value, U.S., 1991/92-2024/25</dc:title>
  <dc:subject>Agricultural economics</dc:subject>
  <dc:creator>Maria Bukowski; Bryn Swearingen</dc:creator>
  <cp:keywords>oil crops, canola, canola oil, canola meal, biofuel</cp:keywords>
  <dc:description/>
  <cp:lastModifiedBy>Bukowski, Maria - REE-ERS</cp:lastModifiedBy>
  <cp:revision/>
  <dcterms:created xsi:type="dcterms:W3CDTF">2020-03-23T18:32:41Z</dcterms:created>
  <dcterms:modified xsi:type="dcterms:W3CDTF">2025-03-19T16:12:25Z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